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20730" windowHeight="10845"/>
  </bookViews>
  <sheets>
    <sheet name="Sheet1" sheetId="6" r:id="rId1"/>
  </sheets>
  <definedNames>
    <definedName name="_xlnm.Print_Area" localSheetId="0">Sheet1!$A$1:$M$51</definedName>
  </definedNames>
  <calcPr calcId="145621"/>
</workbook>
</file>

<file path=xl/calcChain.xml><?xml version="1.0" encoding="utf-8"?>
<calcChain xmlns="http://schemas.openxmlformats.org/spreadsheetml/2006/main">
  <c r="K44" i="6"/>
  <c r="H31"/>
  <c r="H27"/>
  <c r="H12"/>
  <c r="H25" l="1"/>
  <c r="K25" s="1"/>
  <c r="H6"/>
  <c r="K36"/>
  <c r="K35"/>
  <c r="K34"/>
  <c r="K33"/>
  <c r="K32"/>
  <c r="K31"/>
  <c r="K30"/>
  <c r="K29"/>
  <c r="K28"/>
  <c r="K27"/>
  <c r="K26"/>
  <c r="K37" l="1"/>
  <c r="K38" s="1"/>
  <c r="K39" s="1"/>
  <c r="K17"/>
  <c r="K13" l="1"/>
  <c r="K16"/>
  <c r="K15"/>
  <c r="K14"/>
  <c r="K12" l="1"/>
  <c r="K11"/>
  <c r="K10"/>
  <c r="K9"/>
  <c r="K8"/>
  <c r="K7"/>
  <c r="K6"/>
  <c r="K18" l="1"/>
  <c r="K19" s="1"/>
  <c r="K20" s="1"/>
</calcChain>
</file>

<file path=xl/sharedStrings.xml><?xml version="1.0" encoding="utf-8"?>
<sst xmlns="http://schemas.openxmlformats.org/spreadsheetml/2006/main" count="87" uniqueCount="37">
  <si>
    <t>Item</t>
  </si>
  <si>
    <t>Description</t>
  </si>
  <si>
    <t>Quantity</t>
  </si>
  <si>
    <t>Unit</t>
  </si>
  <si>
    <t>Unit Price</t>
  </si>
  <si>
    <t>Amount</t>
  </si>
  <si>
    <t>SY</t>
  </si>
  <si>
    <t>EA</t>
  </si>
  <si>
    <t>LF</t>
  </si>
  <si>
    <t xml:space="preserve">Subtotal = </t>
  </si>
  <si>
    <t>Total</t>
  </si>
  <si>
    <t>MO</t>
  </si>
  <si>
    <t>0502-2001</t>
  </si>
  <si>
    <t>0104-2015</t>
  </si>
  <si>
    <t>Remove Concrete (Sidewalks)</t>
  </si>
  <si>
    <t>0104-2017</t>
  </si>
  <si>
    <t>Remove Concrete (Driveways)</t>
  </si>
  <si>
    <t>0162-2002</t>
  </si>
  <si>
    <t>Block Sodding</t>
  </si>
  <si>
    <t>Barricades, Signs and Traffic Handling</t>
  </si>
  <si>
    <t>0531-2005</t>
  </si>
  <si>
    <t>Curb Ramps (TY 1)</t>
  </si>
  <si>
    <t>0531-2015</t>
  </si>
  <si>
    <t>Conc Sidewalks (4")</t>
  </si>
  <si>
    <t>0666-2042</t>
  </si>
  <si>
    <t>Refl Pavement Marking Ty I (W) 12" (SLD) (100MIL)</t>
  </si>
  <si>
    <t>0678-2004</t>
  </si>
  <si>
    <t>Pav Surf Prep for MRK (12")</t>
  </si>
  <si>
    <t xml:space="preserve">Miscellaneous = </t>
  </si>
  <si>
    <r>
      <t>Ped/B</t>
    </r>
    <r>
      <rPr>
        <b/>
        <sz val="11"/>
        <color theme="1"/>
        <rFont val="Calibri"/>
        <family val="2"/>
        <scheme val="minor"/>
      </rPr>
      <t>ike Pole</t>
    </r>
  </si>
  <si>
    <t>Mobilization</t>
  </si>
  <si>
    <t>SW3P</t>
  </si>
  <si>
    <t>LS</t>
  </si>
  <si>
    <t>Silt Fence</t>
  </si>
  <si>
    <t>Intersection Striping</t>
  </si>
  <si>
    <t>FM 526 Share Use Path: From WoodForest to IH 10: 1.77 Miles</t>
  </si>
  <si>
    <t>IH 10 WB Frontage Road:  Freeport Street to FM 526: 2.17 miles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</si>
</sst>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2" fontId="0" fillId="0" borderId="5" xfId="0" applyNumberFormat="1" applyBorder="1"/>
    <xf numFmtId="0" fontId="0" fillId="0" borderId="5" xfId="0" applyBorder="1" applyAlignment="1">
      <alignment horizontal="center"/>
    </xf>
    <xf numFmtId="44" fontId="0" fillId="0" borderId="5" xfId="0" applyNumberFormat="1" applyBorder="1"/>
    <xf numFmtId="2" fontId="0" fillId="0" borderId="9" xfId="0" applyNumberFormat="1" applyBorder="1"/>
    <xf numFmtId="0" fontId="1" fillId="3" borderId="3" xfId="0" applyFont="1" applyFill="1" applyBorder="1" applyAlignment="1">
      <alignment horizontal="center"/>
    </xf>
    <xf numFmtId="44" fontId="0" fillId="3" borderId="6" xfId="0" applyNumberFormat="1" applyFill="1" applyBorder="1"/>
    <xf numFmtId="44" fontId="0" fillId="3" borderId="7" xfId="0" applyNumberFormat="1" applyFill="1" applyBorder="1"/>
    <xf numFmtId="44" fontId="1" fillId="3" borderId="10" xfId="0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0" fillId="0" borderId="0" xfId="0" applyNumberFormat="1"/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0" fillId="3" borderId="6" xfId="0" applyNumberFormat="1" applyFont="1" applyFill="1" applyBorder="1"/>
    <xf numFmtId="8" fontId="1" fillId="3" borderId="10" xfId="0" applyNumberFormat="1" applyFont="1" applyFill="1" applyBorder="1"/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0" fillId="0" borderId="5" xfId="0" applyNumberFormat="1" applyBorder="1"/>
    <xf numFmtId="0" fontId="1" fillId="0" borderId="14" xfId="0" quotePrefix="1" applyFont="1" applyBorder="1" applyAlignment="1">
      <alignment horizontal="center"/>
    </xf>
    <xf numFmtId="2" fontId="0" fillId="0" borderId="0" xfId="0" applyNumberFormat="1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44" fontId="0" fillId="3" borderId="15" xfId="0" applyNumberFormat="1" applyFill="1" applyBorder="1"/>
    <xf numFmtId="0" fontId="0" fillId="0" borderId="0" xfId="0" applyBorder="1"/>
    <xf numFmtId="0" fontId="1" fillId="0" borderId="0" xfId="0" quotePrefix="1" applyFont="1" applyBorder="1" applyAlignment="1">
      <alignment horizontal="center"/>
    </xf>
    <xf numFmtId="44" fontId="0" fillId="3" borderId="0" xfId="0" applyNumberFormat="1" applyFill="1" applyBorder="1"/>
    <xf numFmtId="44" fontId="0" fillId="3" borderId="0" xfId="0" applyNumberFormat="1" applyFont="1" applyFill="1" applyBorder="1"/>
    <xf numFmtId="8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44" fontId="1" fillId="0" borderId="0" xfId="0" applyNumberFormat="1" applyFont="1" applyFill="1" applyBorder="1"/>
    <xf numFmtId="0" fontId="0" fillId="0" borderId="0" xfId="0" applyFill="1" applyBorder="1"/>
    <xf numFmtId="8" fontId="1" fillId="0" borderId="0" xfId="0" applyNumberFormat="1" applyFont="1" applyFill="1" applyBorder="1"/>
    <xf numFmtId="0" fontId="0" fillId="0" borderId="0" xfId="0" applyFill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4" fontId="0" fillId="0" borderId="0" xfId="0" applyNumberFormat="1" applyFill="1" applyBorder="1"/>
    <xf numFmtId="44" fontId="0" fillId="0" borderId="0" xfId="0" applyNumberFormat="1" applyFill="1" applyBorder="1"/>
    <xf numFmtId="0" fontId="1" fillId="5" borderId="17" xfId="0" applyFont="1" applyFill="1" applyBorder="1" applyAlignment="1">
      <alignment horizontal="center"/>
    </xf>
    <xf numFmtId="8" fontId="1" fillId="5" borderId="18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tabSelected="1" workbookViewId="0">
      <selection activeCell="O45" sqref="O45"/>
    </sheetView>
  </sheetViews>
  <sheetFormatPr defaultRowHeight="15"/>
  <cols>
    <col min="1" max="1" width="4" customWidth="1"/>
    <col min="2" max="2" width="2.7109375" customWidth="1"/>
    <col min="3" max="3" width="12.28515625" style="16" customWidth="1"/>
    <col min="7" max="7" width="18.42578125" customWidth="1"/>
    <col min="8" max="8" width="11.5703125" bestFit="1" customWidth="1"/>
    <col min="9" max="9" width="7.140625" customWidth="1"/>
    <col min="10" max="10" width="11.5703125" bestFit="1" customWidth="1"/>
    <col min="11" max="11" width="16.28515625" bestFit="1" customWidth="1"/>
    <col min="12" max="12" width="2.7109375" customWidth="1"/>
    <col min="13" max="13" width="4" style="14" customWidth="1"/>
    <col min="14" max="14" width="14.28515625" bestFit="1" customWidth="1"/>
  </cols>
  <sheetData>
    <row r="1" spans="1:14">
      <c r="A1" s="21"/>
      <c r="B1" s="21"/>
      <c r="C1" s="23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>
      <c r="A2" s="21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21"/>
    </row>
    <row r="3" spans="1:14">
      <c r="A3" s="21"/>
      <c r="B3" s="10"/>
      <c r="C3" s="62" t="s">
        <v>35</v>
      </c>
      <c r="D3" s="62"/>
      <c r="E3" s="62"/>
      <c r="F3" s="62"/>
      <c r="G3" s="62"/>
      <c r="H3" s="10"/>
      <c r="I3" s="10"/>
      <c r="J3" s="10"/>
      <c r="K3" s="10"/>
      <c r="L3" s="10"/>
      <c r="M3" s="21"/>
    </row>
    <row r="4" spans="1:14" ht="15.75" thickBot="1">
      <c r="A4" s="21"/>
      <c r="B4" s="10"/>
      <c r="C4" s="62"/>
      <c r="D4" s="62"/>
      <c r="E4" s="62"/>
      <c r="F4" s="62"/>
      <c r="G4" s="62"/>
      <c r="H4" s="10"/>
      <c r="I4" s="10"/>
      <c r="J4" s="10"/>
      <c r="K4" s="10"/>
      <c r="L4" s="10"/>
      <c r="M4" s="21"/>
    </row>
    <row r="5" spans="1:14">
      <c r="A5" s="21"/>
      <c r="B5" s="10"/>
      <c r="C5" s="1" t="s">
        <v>0</v>
      </c>
      <c r="D5" s="61" t="s">
        <v>1</v>
      </c>
      <c r="E5" s="61"/>
      <c r="F5" s="61"/>
      <c r="G5" s="61"/>
      <c r="H5" s="12" t="s">
        <v>2</v>
      </c>
      <c r="I5" s="12" t="s">
        <v>3</v>
      </c>
      <c r="J5" s="12" t="s">
        <v>4</v>
      </c>
      <c r="K5" s="6" t="s">
        <v>5</v>
      </c>
      <c r="L5" s="10"/>
      <c r="M5" s="21"/>
    </row>
    <row r="6" spans="1:14">
      <c r="A6" s="21"/>
      <c r="B6" s="10"/>
      <c r="C6" s="17" t="s">
        <v>13</v>
      </c>
      <c r="D6" s="57" t="s">
        <v>14</v>
      </c>
      <c r="E6" s="58"/>
      <c r="F6" s="58"/>
      <c r="G6" s="59"/>
      <c r="H6" s="25">
        <f>4000*4/9</f>
        <v>1777.7777777777778</v>
      </c>
      <c r="I6" s="4" t="s">
        <v>6</v>
      </c>
      <c r="J6" s="4">
        <v>15</v>
      </c>
      <c r="K6" s="7">
        <f t="shared" ref="K6:K12" si="0">H6*J6</f>
        <v>26666.666666666668</v>
      </c>
      <c r="L6" s="10"/>
      <c r="M6" s="21"/>
    </row>
    <row r="7" spans="1:14">
      <c r="A7" s="21"/>
      <c r="B7" s="10"/>
      <c r="C7" s="18" t="s">
        <v>15</v>
      </c>
      <c r="D7" s="57" t="s">
        <v>16</v>
      </c>
      <c r="E7" s="58"/>
      <c r="F7" s="58"/>
      <c r="G7" s="59"/>
      <c r="H7" s="2">
        <v>400</v>
      </c>
      <c r="I7" s="4" t="s">
        <v>6</v>
      </c>
      <c r="J7" s="4">
        <v>15</v>
      </c>
      <c r="K7" s="7">
        <f t="shared" si="0"/>
        <v>6000</v>
      </c>
      <c r="L7" s="10"/>
      <c r="M7" s="21"/>
    </row>
    <row r="8" spans="1:14">
      <c r="A8" s="21"/>
      <c r="B8" s="10"/>
      <c r="C8" s="18" t="s">
        <v>17</v>
      </c>
      <c r="D8" s="57" t="s">
        <v>18</v>
      </c>
      <c r="E8" s="58"/>
      <c r="F8" s="58"/>
      <c r="G8" s="59"/>
      <c r="H8" s="2">
        <v>1333.33</v>
      </c>
      <c r="I8" s="4" t="s">
        <v>6</v>
      </c>
      <c r="J8" s="4">
        <v>2.5</v>
      </c>
      <c r="K8" s="7">
        <f t="shared" si="0"/>
        <v>3333.3249999999998</v>
      </c>
      <c r="L8" s="10"/>
      <c r="M8" s="21"/>
    </row>
    <row r="9" spans="1:14">
      <c r="A9" s="21"/>
      <c r="B9" s="10"/>
      <c r="C9" s="18" t="s">
        <v>12</v>
      </c>
      <c r="D9" s="57" t="s">
        <v>19</v>
      </c>
      <c r="E9" s="58"/>
      <c r="F9" s="58"/>
      <c r="G9" s="59"/>
      <c r="H9" s="2">
        <v>4</v>
      </c>
      <c r="I9" s="4" t="s">
        <v>11</v>
      </c>
      <c r="J9" s="4">
        <v>5000</v>
      </c>
      <c r="K9" s="8">
        <f t="shared" si="0"/>
        <v>20000</v>
      </c>
      <c r="L9" s="10"/>
      <c r="M9" s="21"/>
    </row>
    <row r="10" spans="1:14">
      <c r="A10" s="21"/>
      <c r="B10" s="10"/>
      <c r="C10" s="18"/>
      <c r="D10" s="57" t="s">
        <v>31</v>
      </c>
      <c r="E10" s="58"/>
      <c r="F10" s="58"/>
      <c r="G10" s="59"/>
      <c r="H10" s="2">
        <v>1</v>
      </c>
      <c r="I10" s="4" t="s">
        <v>32</v>
      </c>
      <c r="J10" s="4">
        <v>3000</v>
      </c>
      <c r="K10" s="8">
        <f t="shared" si="0"/>
        <v>3000</v>
      </c>
      <c r="L10" s="10"/>
      <c r="M10" s="21"/>
    </row>
    <row r="11" spans="1:14">
      <c r="A11" s="21"/>
      <c r="B11" s="10"/>
      <c r="C11" s="18" t="s">
        <v>20</v>
      </c>
      <c r="D11" s="57" t="s">
        <v>21</v>
      </c>
      <c r="E11" s="58"/>
      <c r="F11" s="58"/>
      <c r="G11" s="59"/>
      <c r="H11" s="2">
        <v>120</v>
      </c>
      <c r="I11" s="4" t="s">
        <v>7</v>
      </c>
      <c r="J11" s="4">
        <v>1750</v>
      </c>
      <c r="K11" s="7">
        <f t="shared" si="0"/>
        <v>210000</v>
      </c>
      <c r="L11" s="10"/>
      <c r="M11" s="21"/>
    </row>
    <row r="12" spans="1:14">
      <c r="A12" s="21"/>
      <c r="B12" s="10"/>
      <c r="C12" s="18" t="s">
        <v>22</v>
      </c>
      <c r="D12" s="57" t="s">
        <v>23</v>
      </c>
      <c r="E12" s="58"/>
      <c r="F12" s="58"/>
      <c r="G12" s="59"/>
      <c r="H12" s="2">
        <f>(6145+3177)*8/9</f>
        <v>8286.2222222222226</v>
      </c>
      <c r="I12" s="4" t="s">
        <v>6</v>
      </c>
      <c r="J12" s="4">
        <v>50</v>
      </c>
      <c r="K12" s="7">
        <f t="shared" si="0"/>
        <v>414311.11111111112</v>
      </c>
      <c r="L12" s="10"/>
      <c r="M12" s="21"/>
    </row>
    <row r="13" spans="1:14" s="14" customFormat="1">
      <c r="A13" s="21"/>
      <c r="B13" s="10"/>
      <c r="C13" s="18" t="s">
        <v>24</v>
      </c>
      <c r="D13" s="57" t="s">
        <v>25</v>
      </c>
      <c r="E13" s="58"/>
      <c r="F13" s="58"/>
      <c r="G13" s="59"/>
      <c r="H13" s="2">
        <v>1350</v>
      </c>
      <c r="I13" s="4" t="s">
        <v>8</v>
      </c>
      <c r="J13" s="4">
        <v>2.5</v>
      </c>
      <c r="K13" s="7">
        <f t="shared" ref="K13:K17" si="1">H13*J13</f>
        <v>3375</v>
      </c>
      <c r="L13" s="10"/>
      <c r="M13" s="21"/>
      <c r="N13" s="13"/>
    </row>
    <row r="14" spans="1:14" s="14" customFormat="1">
      <c r="A14" s="21"/>
      <c r="B14" s="10"/>
      <c r="C14" s="17" t="s">
        <v>26</v>
      </c>
      <c r="D14" s="55" t="s">
        <v>27</v>
      </c>
      <c r="E14" s="55"/>
      <c r="F14" s="55"/>
      <c r="G14" s="55"/>
      <c r="H14" s="2">
        <v>1350</v>
      </c>
      <c r="I14" s="3" t="s">
        <v>8</v>
      </c>
      <c r="J14" s="4">
        <v>0.5</v>
      </c>
      <c r="K14" s="19">
        <f t="shared" si="1"/>
        <v>675</v>
      </c>
      <c r="L14" s="10"/>
      <c r="M14" s="21"/>
    </row>
    <row r="15" spans="1:14" s="14" customFormat="1">
      <c r="A15" s="21"/>
      <c r="B15" s="10"/>
      <c r="C15" s="17"/>
      <c r="D15" s="55" t="s">
        <v>34</v>
      </c>
      <c r="E15" s="55"/>
      <c r="F15" s="55"/>
      <c r="G15" s="55"/>
      <c r="H15" s="2">
        <v>1</v>
      </c>
      <c r="I15" s="3" t="s">
        <v>32</v>
      </c>
      <c r="J15" s="4">
        <v>20000</v>
      </c>
      <c r="K15" s="7">
        <f t="shared" si="1"/>
        <v>20000</v>
      </c>
      <c r="L15" s="10"/>
      <c r="M15" s="21"/>
    </row>
    <row r="16" spans="1:14" s="14" customFormat="1">
      <c r="A16" s="21"/>
      <c r="B16" s="10"/>
      <c r="C16" s="17"/>
      <c r="D16" s="55" t="s">
        <v>29</v>
      </c>
      <c r="E16" s="55"/>
      <c r="F16" s="55"/>
      <c r="G16" s="55"/>
      <c r="H16" s="2">
        <v>8</v>
      </c>
      <c r="I16" s="3" t="s">
        <v>32</v>
      </c>
      <c r="J16" s="4">
        <v>10000</v>
      </c>
      <c r="K16" s="8">
        <f t="shared" si="1"/>
        <v>80000</v>
      </c>
      <c r="L16" s="10"/>
      <c r="M16" s="21"/>
    </row>
    <row r="17" spans="1:13" s="14" customFormat="1" ht="15.75" thickBot="1">
      <c r="A17" s="21"/>
      <c r="B17" s="10"/>
      <c r="C17" s="26"/>
      <c r="D17" s="56" t="s">
        <v>33</v>
      </c>
      <c r="E17" s="56"/>
      <c r="F17" s="56"/>
      <c r="G17" s="56"/>
      <c r="H17" s="27">
        <v>9321</v>
      </c>
      <c r="I17" s="28" t="s">
        <v>8</v>
      </c>
      <c r="J17" s="29">
        <v>12</v>
      </c>
      <c r="K17" s="30">
        <f t="shared" si="1"/>
        <v>111852</v>
      </c>
      <c r="L17" s="10"/>
      <c r="M17" s="21"/>
    </row>
    <row r="18" spans="1:13" ht="15.75" thickBot="1">
      <c r="A18" s="21"/>
      <c r="B18" s="10"/>
      <c r="C18" s="15"/>
      <c r="D18" s="53" t="s">
        <v>30</v>
      </c>
      <c r="E18" s="53"/>
      <c r="F18" s="53"/>
      <c r="G18" s="53"/>
      <c r="H18" s="5"/>
      <c r="I18" s="52" t="s">
        <v>9</v>
      </c>
      <c r="J18" s="52"/>
      <c r="K18" s="9">
        <f>SUM(K6:K17)</f>
        <v>899213.10277777782</v>
      </c>
      <c r="L18" s="10"/>
      <c r="M18" s="21"/>
    </row>
    <row r="19" spans="1:13" s="14" customFormat="1" ht="15.75" thickBot="1">
      <c r="A19" s="21"/>
      <c r="B19" s="10"/>
      <c r="C19" s="15"/>
      <c r="D19" s="53"/>
      <c r="E19" s="53"/>
      <c r="F19" s="53"/>
      <c r="G19" s="53"/>
      <c r="H19" s="5"/>
      <c r="I19" s="52" t="s">
        <v>28</v>
      </c>
      <c r="J19" s="52"/>
      <c r="K19" s="20">
        <f>0.1*K18</f>
        <v>89921.310277777782</v>
      </c>
      <c r="L19" s="10"/>
      <c r="M19" s="21"/>
    </row>
    <row r="20" spans="1:13" ht="15.75" thickBot="1">
      <c r="A20" s="21"/>
      <c r="B20" s="10"/>
      <c r="C20" s="11"/>
      <c r="D20" s="10"/>
      <c r="E20" s="10"/>
      <c r="F20" s="10"/>
      <c r="G20" s="10"/>
      <c r="H20" s="10"/>
      <c r="I20" s="10"/>
      <c r="J20" s="9" t="s">
        <v>10</v>
      </c>
      <c r="K20" s="20">
        <f>SUM(K19+K18)</f>
        <v>989134.41305555566</v>
      </c>
      <c r="L20" s="10"/>
      <c r="M20" s="21"/>
    </row>
    <row r="21" spans="1:13">
      <c r="A21" s="22"/>
      <c r="B21" s="10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22"/>
    </row>
    <row r="22" spans="1:13">
      <c r="A22" s="22"/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22"/>
    </row>
    <row r="23" spans="1:13" ht="15.75" thickBot="1">
      <c r="A23" s="22"/>
      <c r="B23" s="10"/>
      <c r="C23" s="60" t="s">
        <v>36</v>
      </c>
      <c r="D23" s="60"/>
      <c r="E23" s="60"/>
      <c r="F23" s="60"/>
      <c r="G23" s="60"/>
      <c r="H23" s="10"/>
      <c r="I23" s="10"/>
      <c r="J23" s="10"/>
      <c r="K23" s="10"/>
      <c r="L23" s="10"/>
      <c r="M23" s="22"/>
    </row>
    <row r="24" spans="1:13">
      <c r="A24" s="22"/>
      <c r="B24" s="10"/>
      <c r="C24" s="1" t="s">
        <v>0</v>
      </c>
      <c r="D24" s="61" t="s">
        <v>1</v>
      </c>
      <c r="E24" s="61"/>
      <c r="F24" s="61"/>
      <c r="G24" s="61"/>
      <c r="H24" s="24" t="s">
        <v>2</v>
      </c>
      <c r="I24" s="24" t="s">
        <v>3</v>
      </c>
      <c r="J24" s="24" t="s">
        <v>4</v>
      </c>
      <c r="K24" s="6" t="s">
        <v>5</v>
      </c>
      <c r="L24" s="10"/>
      <c r="M24" s="22"/>
    </row>
    <row r="25" spans="1:13">
      <c r="A25" s="22"/>
      <c r="B25" s="10"/>
      <c r="C25" s="17" t="s">
        <v>13</v>
      </c>
      <c r="D25" s="57" t="s">
        <v>14</v>
      </c>
      <c r="E25" s="58"/>
      <c r="F25" s="58"/>
      <c r="G25" s="59"/>
      <c r="H25" s="25">
        <f>1500*4/9</f>
        <v>666.66666666666663</v>
      </c>
      <c r="I25" s="4" t="s">
        <v>6</v>
      </c>
      <c r="J25" s="4">
        <v>15</v>
      </c>
      <c r="K25" s="7">
        <f t="shared" ref="K25:K36" si="2">H25*J25</f>
        <v>10000</v>
      </c>
      <c r="L25" s="10"/>
      <c r="M25" s="22"/>
    </row>
    <row r="26" spans="1:13">
      <c r="A26" s="22"/>
      <c r="B26" s="10"/>
      <c r="C26" s="18" t="s">
        <v>15</v>
      </c>
      <c r="D26" s="57" t="s">
        <v>16</v>
      </c>
      <c r="E26" s="58"/>
      <c r="F26" s="58"/>
      <c r="G26" s="59"/>
      <c r="H26" s="2">
        <v>400</v>
      </c>
      <c r="I26" s="4" t="s">
        <v>6</v>
      </c>
      <c r="J26" s="4">
        <v>15</v>
      </c>
      <c r="K26" s="7">
        <f t="shared" si="2"/>
        <v>6000</v>
      </c>
      <c r="L26" s="10"/>
      <c r="M26" s="22"/>
    </row>
    <row r="27" spans="1:13">
      <c r="A27" s="22"/>
      <c r="B27" s="10"/>
      <c r="C27" s="18" t="s">
        <v>17</v>
      </c>
      <c r="D27" s="57" t="s">
        <v>18</v>
      </c>
      <c r="E27" s="58"/>
      <c r="F27" s="58"/>
      <c r="G27" s="59"/>
      <c r="H27" s="2">
        <f>11500*2/9</f>
        <v>2555.5555555555557</v>
      </c>
      <c r="I27" s="4" t="s">
        <v>6</v>
      </c>
      <c r="J27" s="4">
        <v>2.5</v>
      </c>
      <c r="K27" s="7">
        <f t="shared" si="2"/>
        <v>6388.8888888888887</v>
      </c>
      <c r="L27" s="10"/>
      <c r="M27" s="22"/>
    </row>
    <row r="28" spans="1:13">
      <c r="A28" s="22"/>
      <c r="B28" s="10"/>
      <c r="C28" s="18" t="s">
        <v>12</v>
      </c>
      <c r="D28" s="57" t="s">
        <v>19</v>
      </c>
      <c r="E28" s="58"/>
      <c r="F28" s="58"/>
      <c r="G28" s="59"/>
      <c r="H28" s="2">
        <v>4</v>
      </c>
      <c r="I28" s="4" t="s">
        <v>11</v>
      </c>
      <c r="J28" s="4">
        <v>5000</v>
      </c>
      <c r="K28" s="8">
        <f t="shared" si="2"/>
        <v>20000</v>
      </c>
      <c r="L28" s="10"/>
      <c r="M28" s="22"/>
    </row>
    <row r="29" spans="1:13">
      <c r="A29" s="22"/>
      <c r="B29" s="10"/>
      <c r="C29" s="18"/>
      <c r="D29" s="57" t="s">
        <v>31</v>
      </c>
      <c r="E29" s="58"/>
      <c r="F29" s="58"/>
      <c r="G29" s="59"/>
      <c r="H29" s="2">
        <v>1</v>
      </c>
      <c r="I29" s="4" t="s">
        <v>32</v>
      </c>
      <c r="J29" s="4">
        <v>3000</v>
      </c>
      <c r="K29" s="8">
        <f t="shared" si="2"/>
        <v>3000</v>
      </c>
      <c r="L29" s="10"/>
      <c r="M29" s="22"/>
    </row>
    <row r="30" spans="1:13">
      <c r="A30" s="22"/>
      <c r="B30" s="10"/>
      <c r="C30" s="18" t="s">
        <v>20</v>
      </c>
      <c r="D30" s="57" t="s">
        <v>21</v>
      </c>
      <c r="E30" s="58"/>
      <c r="F30" s="58"/>
      <c r="G30" s="59"/>
      <c r="H30" s="2">
        <v>4</v>
      </c>
      <c r="I30" s="4" t="s">
        <v>7</v>
      </c>
      <c r="J30" s="4">
        <v>1750</v>
      </c>
      <c r="K30" s="7">
        <f t="shared" si="2"/>
        <v>7000</v>
      </c>
      <c r="L30" s="10"/>
      <c r="M30" s="22"/>
    </row>
    <row r="31" spans="1:13">
      <c r="A31" s="22"/>
      <c r="B31" s="10"/>
      <c r="C31" s="18" t="s">
        <v>22</v>
      </c>
      <c r="D31" s="57" t="s">
        <v>23</v>
      </c>
      <c r="E31" s="58"/>
      <c r="F31" s="58"/>
      <c r="G31" s="59"/>
      <c r="H31" s="2">
        <f>11500*8/9</f>
        <v>10222.222222222223</v>
      </c>
      <c r="I31" s="4" t="s">
        <v>6</v>
      </c>
      <c r="J31" s="4">
        <v>50</v>
      </c>
      <c r="K31" s="7">
        <f t="shared" si="2"/>
        <v>511111.11111111112</v>
      </c>
      <c r="L31" s="10"/>
      <c r="M31" s="22"/>
    </row>
    <row r="32" spans="1:13">
      <c r="A32" s="22"/>
      <c r="B32" s="10"/>
      <c r="C32" s="18" t="s">
        <v>24</v>
      </c>
      <c r="D32" s="57" t="s">
        <v>25</v>
      </c>
      <c r="E32" s="58"/>
      <c r="F32" s="58"/>
      <c r="G32" s="59"/>
      <c r="H32" s="2">
        <v>1000</v>
      </c>
      <c r="I32" s="4" t="s">
        <v>8</v>
      </c>
      <c r="J32" s="4">
        <v>2.5</v>
      </c>
      <c r="K32" s="7">
        <f t="shared" si="2"/>
        <v>2500</v>
      </c>
      <c r="L32" s="10"/>
      <c r="M32" s="22"/>
    </row>
    <row r="33" spans="1:14">
      <c r="A33" s="22"/>
      <c r="B33" s="10"/>
      <c r="C33" s="17" t="s">
        <v>26</v>
      </c>
      <c r="D33" s="55" t="s">
        <v>27</v>
      </c>
      <c r="E33" s="55"/>
      <c r="F33" s="55"/>
      <c r="G33" s="55"/>
      <c r="H33" s="2">
        <v>1000</v>
      </c>
      <c r="I33" s="3" t="s">
        <v>8</v>
      </c>
      <c r="J33" s="4">
        <v>0.5</v>
      </c>
      <c r="K33" s="19">
        <f t="shared" si="2"/>
        <v>500</v>
      </c>
      <c r="L33" s="10"/>
      <c r="M33" s="22"/>
    </row>
    <row r="34" spans="1:14">
      <c r="A34" s="22"/>
      <c r="B34" s="10"/>
      <c r="C34" s="17"/>
      <c r="D34" s="55" t="s">
        <v>34</v>
      </c>
      <c r="E34" s="55"/>
      <c r="F34" s="55"/>
      <c r="G34" s="55"/>
      <c r="H34" s="2">
        <v>1</v>
      </c>
      <c r="I34" s="3" t="s">
        <v>32</v>
      </c>
      <c r="J34" s="4">
        <v>10000</v>
      </c>
      <c r="K34" s="7">
        <f t="shared" si="2"/>
        <v>10000</v>
      </c>
      <c r="L34" s="10"/>
      <c r="M34" s="22"/>
    </row>
    <row r="35" spans="1:14">
      <c r="A35" s="22"/>
      <c r="B35" s="10"/>
      <c r="C35" s="17"/>
      <c r="D35" s="55" t="s">
        <v>29</v>
      </c>
      <c r="E35" s="55"/>
      <c r="F35" s="55"/>
      <c r="G35" s="55"/>
      <c r="H35" s="2">
        <v>1</v>
      </c>
      <c r="I35" s="3" t="s">
        <v>32</v>
      </c>
      <c r="J35" s="4">
        <v>5000</v>
      </c>
      <c r="K35" s="8">
        <f t="shared" si="2"/>
        <v>5000</v>
      </c>
      <c r="L35" s="10"/>
      <c r="M35" s="22"/>
    </row>
    <row r="36" spans="1:14" ht="15.75" thickBot="1">
      <c r="A36" s="22"/>
      <c r="B36" s="10"/>
      <c r="C36" s="26"/>
      <c r="D36" s="56" t="s">
        <v>33</v>
      </c>
      <c r="E36" s="56"/>
      <c r="F36" s="56"/>
      <c r="G36" s="56"/>
      <c r="H36" s="27">
        <v>3000</v>
      </c>
      <c r="I36" s="28" t="s">
        <v>8</v>
      </c>
      <c r="J36" s="29">
        <v>12</v>
      </c>
      <c r="K36" s="30">
        <f t="shared" si="2"/>
        <v>36000</v>
      </c>
      <c r="L36" s="10"/>
      <c r="M36" s="22"/>
    </row>
    <row r="37" spans="1:14" ht="15.75" thickBot="1">
      <c r="A37" s="22"/>
      <c r="B37" s="10"/>
      <c r="C37" s="15"/>
      <c r="D37" s="53" t="s">
        <v>30</v>
      </c>
      <c r="E37" s="53"/>
      <c r="F37" s="53"/>
      <c r="G37" s="53"/>
      <c r="H37" s="5"/>
      <c r="I37" s="52" t="s">
        <v>9</v>
      </c>
      <c r="J37" s="52"/>
      <c r="K37" s="9">
        <f>SUM(K25:K36)</f>
        <v>617500</v>
      </c>
      <c r="L37" s="10"/>
      <c r="M37" s="22"/>
    </row>
    <row r="38" spans="1:14" ht="15.75" thickBot="1">
      <c r="A38" s="22"/>
      <c r="B38" s="10"/>
      <c r="C38" s="15"/>
      <c r="D38" s="53"/>
      <c r="E38" s="53"/>
      <c r="F38" s="53"/>
      <c r="G38" s="53"/>
      <c r="H38" s="5"/>
      <c r="I38" s="52" t="s">
        <v>28</v>
      </c>
      <c r="J38" s="52"/>
      <c r="K38" s="20">
        <f>0.1*K37</f>
        <v>61750</v>
      </c>
      <c r="L38" s="10"/>
      <c r="M38" s="22"/>
    </row>
    <row r="39" spans="1:14" ht="15.75" thickBot="1">
      <c r="A39" s="22"/>
      <c r="B39" s="10"/>
      <c r="C39" s="11"/>
      <c r="D39" s="10"/>
      <c r="E39" s="10"/>
      <c r="F39" s="10"/>
      <c r="G39" s="10"/>
      <c r="H39" s="10"/>
      <c r="I39" s="10"/>
      <c r="J39" s="9" t="s">
        <v>10</v>
      </c>
      <c r="K39" s="20">
        <f>SUM(K38+K37)</f>
        <v>679250</v>
      </c>
      <c r="L39" s="10"/>
      <c r="M39" s="22"/>
    </row>
    <row r="40" spans="1:14" s="14" customFormat="1">
      <c r="A40" s="22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22"/>
    </row>
    <row r="41" spans="1:14" s="14" customFormat="1">
      <c r="A41" s="41"/>
      <c r="B41" s="39"/>
      <c r="C41" s="36"/>
      <c r="D41" s="39"/>
      <c r="E41" s="39"/>
      <c r="F41" s="39"/>
      <c r="G41" s="39"/>
      <c r="H41" s="39"/>
      <c r="I41" s="39"/>
      <c r="J41" s="39"/>
      <c r="K41" s="39"/>
      <c r="L41" s="39"/>
      <c r="M41" s="41"/>
    </row>
    <row r="42" spans="1:14" s="14" customFormat="1">
      <c r="A42" s="41"/>
      <c r="B42" s="39"/>
      <c r="C42" s="36"/>
      <c r="D42" s="39"/>
      <c r="E42" s="39"/>
      <c r="F42" s="39"/>
      <c r="G42" s="39"/>
      <c r="H42" s="39"/>
      <c r="I42" s="39"/>
      <c r="J42" s="39"/>
      <c r="K42" s="39"/>
      <c r="L42" s="39"/>
      <c r="M42" s="41"/>
    </row>
    <row r="43" spans="1:14" s="14" customFormat="1" ht="15.75" thickBot="1">
      <c r="A43" s="41"/>
      <c r="B43" s="42"/>
      <c r="C43" s="42"/>
      <c r="D43" s="42"/>
      <c r="E43" s="42"/>
      <c r="F43" s="42"/>
      <c r="G43" s="39"/>
      <c r="H43" s="39"/>
      <c r="I43" s="39"/>
      <c r="J43" s="39"/>
      <c r="K43" s="39"/>
      <c r="L43" s="39"/>
      <c r="M43" s="39"/>
      <c r="N43" s="31"/>
    </row>
    <row r="44" spans="1:14" s="14" customFormat="1" ht="15.75" thickBot="1">
      <c r="A44" s="41"/>
      <c r="B44" s="39"/>
      <c r="C44" s="43"/>
      <c r="D44" s="54"/>
      <c r="E44" s="54"/>
      <c r="F44" s="54"/>
      <c r="G44" s="54"/>
      <c r="H44" s="43"/>
      <c r="I44" s="43"/>
      <c r="J44" s="47" t="s">
        <v>10</v>
      </c>
      <c r="K44" s="48">
        <f>K39+K20</f>
        <v>1668384.4130555557</v>
      </c>
      <c r="L44" s="39"/>
      <c r="M44" s="39"/>
      <c r="N44" s="31"/>
    </row>
    <row r="45" spans="1:14" s="14" customFormat="1">
      <c r="A45" s="41"/>
      <c r="B45" s="39"/>
      <c r="C45" s="44"/>
      <c r="D45" s="50"/>
      <c r="E45" s="50"/>
      <c r="F45" s="50"/>
      <c r="G45" s="50"/>
      <c r="H45" s="45"/>
      <c r="I45" s="46"/>
      <c r="J45" s="46"/>
      <c r="K45" s="46"/>
      <c r="L45" s="39"/>
      <c r="M45" s="39"/>
      <c r="N45" s="31"/>
    </row>
    <row r="46" spans="1:14" s="14" customFormat="1">
      <c r="A46" s="41"/>
      <c r="B46" s="39"/>
      <c r="C46" s="43"/>
      <c r="D46" s="50"/>
      <c r="E46" s="50"/>
      <c r="F46" s="50"/>
      <c r="G46" s="50"/>
      <c r="H46" s="37"/>
      <c r="I46" s="46"/>
      <c r="J46" s="46"/>
      <c r="K46" s="46"/>
      <c r="L46" s="39"/>
      <c r="M46" s="39"/>
      <c r="N46" s="31"/>
    </row>
    <row r="47" spans="1:14" s="14" customFormat="1">
      <c r="A47" s="41"/>
      <c r="B47" s="39"/>
      <c r="C47" s="43"/>
      <c r="D47" s="50"/>
      <c r="E47" s="50"/>
      <c r="F47" s="50"/>
      <c r="G47" s="50"/>
      <c r="H47" s="37"/>
      <c r="I47" s="46"/>
      <c r="J47" s="46"/>
      <c r="K47" s="46"/>
      <c r="L47" s="39"/>
      <c r="M47" s="39"/>
      <c r="N47" s="31"/>
    </row>
    <row r="48" spans="1:14" s="14" customFormat="1">
      <c r="A48" s="41"/>
      <c r="B48" s="39"/>
      <c r="C48" s="43"/>
      <c r="D48" s="50"/>
      <c r="E48" s="50"/>
      <c r="F48" s="50"/>
      <c r="G48" s="50"/>
      <c r="H48" s="37"/>
      <c r="I48" s="46"/>
      <c r="J48" s="46"/>
      <c r="K48" s="46"/>
      <c r="L48" s="39"/>
      <c r="M48" s="39"/>
      <c r="N48" s="31"/>
    </row>
    <row r="49" spans="1:14" s="14" customFormat="1">
      <c r="A49" s="41"/>
      <c r="B49" s="39"/>
      <c r="C49" s="43"/>
      <c r="D49" s="50"/>
      <c r="E49" s="50"/>
      <c r="F49" s="50"/>
      <c r="G49" s="50"/>
      <c r="H49" s="37"/>
      <c r="I49" s="46"/>
      <c r="J49" s="46"/>
      <c r="K49" s="46"/>
      <c r="L49" s="39"/>
      <c r="M49" s="39"/>
      <c r="N49" s="31"/>
    </row>
    <row r="50" spans="1:14" s="14" customFormat="1">
      <c r="A50" s="41"/>
      <c r="B50" s="39"/>
      <c r="C50" s="43"/>
      <c r="D50" s="50"/>
      <c r="E50" s="50"/>
      <c r="F50" s="50"/>
      <c r="G50" s="50"/>
      <c r="H50" s="37"/>
      <c r="I50" s="46"/>
      <c r="J50" s="46"/>
      <c r="K50" s="46"/>
      <c r="L50" s="39"/>
      <c r="M50" s="39"/>
      <c r="N50" s="31"/>
    </row>
    <row r="51" spans="1:14">
      <c r="A51" s="41"/>
      <c r="B51" s="39"/>
      <c r="C51" s="43"/>
      <c r="D51" s="50"/>
      <c r="E51" s="50"/>
      <c r="F51" s="50"/>
      <c r="G51" s="50"/>
      <c r="H51" s="37"/>
      <c r="I51" s="46"/>
      <c r="J51" s="46"/>
      <c r="K51" s="46"/>
      <c r="L51" s="39"/>
      <c r="M51" s="39"/>
      <c r="N51" s="31"/>
    </row>
    <row r="52" spans="1:14">
      <c r="A52" s="41"/>
      <c r="B52" s="39"/>
      <c r="C52" s="43"/>
      <c r="D52" s="50"/>
      <c r="E52" s="50"/>
      <c r="F52" s="50"/>
      <c r="G52" s="50"/>
      <c r="H52" s="37"/>
      <c r="I52" s="46"/>
      <c r="J52" s="46"/>
      <c r="K52" s="46"/>
      <c r="L52" s="39"/>
      <c r="M52" s="39"/>
      <c r="N52" s="31"/>
    </row>
    <row r="53" spans="1:14">
      <c r="B53" s="31"/>
      <c r="C53" s="32"/>
      <c r="D53" s="49"/>
      <c r="E53" s="49"/>
      <c r="F53" s="49"/>
      <c r="G53" s="49"/>
      <c r="H53" s="27"/>
      <c r="I53" s="28"/>
      <c r="J53" s="29"/>
      <c r="K53" s="34"/>
      <c r="L53" s="31"/>
      <c r="M53" s="31"/>
      <c r="N53" s="31"/>
    </row>
    <row r="54" spans="1:14">
      <c r="B54" s="31"/>
      <c r="C54" s="32"/>
      <c r="D54" s="49"/>
      <c r="E54" s="49"/>
      <c r="F54" s="49"/>
      <c r="G54" s="49"/>
      <c r="H54" s="27"/>
      <c r="I54" s="28"/>
      <c r="J54" s="29"/>
      <c r="K54" s="33"/>
      <c r="L54" s="31"/>
      <c r="M54" s="31"/>
      <c r="N54" s="31"/>
    </row>
    <row r="55" spans="1:14">
      <c r="B55" s="31"/>
      <c r="C55" s="32"/>
      <c r="D55" s="49"/>
      <c r="E55" s="49"/>
      <c r="F55" s="49"/>
      <c r="G55" s="49"/>
      <c r="H55" s="27"/>
      <c r="I55" s="28"/>
      <c r="J55" s="29"/>
      <c r="K55" s="33"/>
      <c r="L55" s="31"/>
      <c r="M55" s="31"/>
      <c r="N55" s="31"/>
    </row>
    <row r="56" spans="1:14">
      <c r="B56" s="31"/>
      <c r="C56" s="32"/>
      <c r="D56" s="49"/>
      <c r="E56" s="49"/>
      <c r="F56" s="49"/>
      <c r="G56" s="49"/>
      <c r="H56" s="27"/>
      <c r="I56" s="28"/>
      <c r="J56" s="29"/>
      <c r="K56" s="33"/>
      <c r="L56" s="31"/>
      <c r="M56" s="31"/>
      <c r="N56" s="31"/>
    </row>
    <row r="57" spans="1:14">
      <c r="B57" s="31"/>
      <c r="C57" s="36"/>
      <c r="D57" s="50"/>
      <c r="E57" s="50"/>
      <c r="F57" s="50"/>
      <c r="G57" s="50"/>
      <c r="H57" s="37"/>
      <c r="I57" s="51"/>
      <c r="J57" s="51"/>
      <c r="K57" s="38"/>
      <c r="L57" s="39"/>
      <c r="M57" s="39"/>
      <c r="N57" s="31"/>
    </row>
    <row r="58" spans="1:14">
      <c r="B58" s="31"/>
      <c r="C58" s="36"/>
      <c r="D58" s="50"/>
      <c r="E58" s="50"/>
      <c r="F58" s="50"/>
      <c r="G58" s="50"/>
      <c r="H58" s="37"/>
      <c r="I58" s="51"/>
      <c r="J58" s="51"/>
      <c r="K58" s="40"/>
      <c r="L58" s="39"/>
      <c r="M58" s="39"/>
      <c r="N58" s="31"/>
    </row>
    <row r="59" spans="1:14">
      <c r="B59" s="31"/>
      <c r="C59" s="36"/>
      <c r="D59" s="39"/>
      <c r="E59" s="39"/>
      <c r="F59" s="39"/>
      <c r="G59" s="39"/>
      <c r="H59" s="39"/>
      <c r="I59" s="39"/>
      <c r="J59" s="38"/>
      <c r="K59" s="40"/>
      <c r="L59" s="39"/>
      <c r="M59" s="39"/>
      <c r="N59" s="31"/>
    </row>
    <row r="60" spans="1:14">
      <c r="B60" s="31"/>
      <c r="C60" s="36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1"/>
    </row>
    <row r="61" spans="1:14">
      <c r="B61" s="31"/>
      <c r="C61" s="28"/>
      <c r="D61" s="31"/>
      <c r="E61" s="31"/>
      <c r="F61" s="31"/>
      <c r="G61" s="31"/>
      <c r="H61" s="31"/>
      <c r="I61" s="31"/>
      <c r="J61" s="31"/>
      <c r="K61" s="35"/>
      <c r="L61" s="31"/>
      <c r="M61" s="31"/>
      <c r="N61" s="31"/>
    </row>
    <row r="62" spans="1:14">
      <c r="B62" s="31"/>
      <c r="C62" s="28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</sheetData>
  <mergeCells count="54">
    <mergeCell ref="D8:G8"/>
    <mergeCell ref="D9:G9"/>
    <mergeCell ref="D10:G10"/>
    <mergeCell ref="D11:G11"/>
    <mergeCell ref="D12:G12"/>
    <mergeCell ref="C3:G3"/>
    <mergeCell ref="C4:G4"/>
    <mergeCell ref="D5:G5"/>
    <mergeCell ref="D6:G6"/>
    <mergeCell ref="D7:G7"/>
    <mergeCell ref="D16:G16"/>
    <mergeCell ref="D19:G19"/>
    <mergeCell ref="D13:G13"/>
    <mergeCell ref="I19:J19"/>
    <mergeCell ref="I18:J18"/>
    <mergeCell ref="D18:G18"/>
    <mergeCell ref="D14:G14"/>
    <mergeCell ref="D15:G15"/>
    <mergeCell ref="D17:G17"/>
    <mergeCell ref="C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I37:J37"/>
    <mergeCell ref="D38:G38"/>
    <mergeCell ref="I38:J38"/>
    <mergeCell ref="D44:G44"/>
    <mergeCell ref="D33:G33"/>
    <mergeCell ref="D34:G34"/>
    <mergeCell ref="D35:G35"/>
    <mergeCell ref="D36:G36"/>
    <mergeCell ref="D37:G37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I57:J57"/>
    <mergeCell ref="D58:G58"/>
    <mergeCell ref="I58:J58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TxDOT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robin</cp:lastModifiedBy>
  <cp:lastPrinted>2014-10-31T16:39:01Z</cp:lastPrinted>
  <dcterms:created xsi:type="dcterms:W3CDTF">2014-09-08T21:28:44Z</dcterms:created>
  <dcterms:modified xsi:type="dcterms:W3CDTF">2015-01-13T00:30:47Z</dcterms:modified>
</cp:coreProperties>
</file>