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Z:\Planning\PLDV-2018.0094 TxDOT HGAC CFP Program Support 50-6IDP5010 TPP WA5 AECOM\Data\2.2 Project Analysis\2.2.1 CFP Process &amp; Requirements\BCA Templates\"/>
    </mc:Choice>
  </mc:AlternateContent>
  <xr:revisionPtr revIDLastSave="25" documentId="8_{98F5B7B0-A0BE-49B7-996C-3D349833BC80}" xr6:coauthVersionLast="40" xr6:coauthVersionMax="40" xr10:uidLastSave="{FB6C8E22-58EA-4DDA-976D-A2EA8036C9C2}"/>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<sst xmlns="http://schemas.openxmlformats.org/spreadsheetml/2006/main" count="198" uniqueCount="144">
  <si>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</si>
  <si>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</si>
  <si>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</si>
  <si>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</si>
  <si>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</si>
  <si>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</si>
  <si>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</si>
  <si>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</si>
  <si>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</si>
  <si>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</si>
  <si>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</si>
  <si>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</si>
  <si>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</si>
  <si>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</si>
  <si>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</si>
  <si>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</si>
  <si>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</si>
  <si>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</si>
  <si>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</si>
  <si>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</si>
  <si>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</si>
  <si>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</si>
  <si>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</si>
  <si>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</si>
  <si>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</si>
  <si>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</si>
  <si>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</si>
  <si>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</si>
  <si>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</si>
  <si>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</si>
  <si>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</si>
  <si>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</si>
  <si>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</si>
  <si>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</si>
  <si>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</si>
  <si>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</si>
  <si>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</si>
  <si>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</si>
  <si>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</si>
  <si>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</si>
  <si>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</si>
  <si>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</si>
  <si>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</si>
  <si>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</si>
  <si>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</si>
  <si>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</si>
  <si>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</si>
  <si>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</si>
  <si>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</si>
  <si>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</si>
  <si>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</si>
  <si>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</si>
  <si>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</si>
  <si>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</si>
  <si>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</si>
  <si>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</si>
  <si>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</si>
  <si>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</si>
  <si>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</si>
  <si>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</si>
  <si>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</si>
  <si>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</si>
  <si>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</si>
  <si>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</si>
  <si>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</si>
  <si>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</si>
  <si>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</si>
  <si>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</si>
  <si>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</si>
  <si>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</si>
  <si>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</si>
  <si>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</si>
  <si>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</si>
  <si>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</si>
  <si>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</si>
  <si>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</si>
  <si>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</si>
  <si>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</si>
  <si>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</si>
  <si>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</si>
  <si>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</si>
  <si>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</si>
  <si>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</si>
  <si>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</si>
  <si>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</si>
  <si>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</si>
  <si>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</si>
  <si>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</si>
  <si>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</si>
  <si>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</si>
  <si>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</si>
  <si>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</si>
  <si>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</si>
  <si>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</si>
  <si>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</si>
  <si>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</si>
  <si>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</si>
  <si>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</si>
  <si>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</si>
  <si>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</si>
  <si>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</si>
  <si>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</si>
  <si>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</si>
  <si>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</si>
  <si>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</si>
  <si>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</si>
  <si>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</si>
  <si>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</si>
  <si>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</si>
  <si>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BW 8 Corridor Study</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</si>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</sst>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6" sqref="B16"/>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3">
        <v>51522</v>
      </c>
      <c r="G6" s="45">
        <v>61718</v>
      </c>
      <c r="J6" t="s">
        <v>111</v>
      </c>
    </row>
    <row r="7" spans="1:16">
      <c r="A7" s="1" t="s">
        <v>112</v>
      </c>
      <c r="B7" s="2">
        <v>231</v>
      </c>
      <c r="E7" s="1" t="s">
        <v>113</v>
      </c>
      <c r="F7" s="45">
        <v>8</v>
      </c>
      <c r="G7" s="45">
        <v>8</v>
      </c>
    </row>
    <row r="8" spans="1:16">
      <c r="A8" s="1" t="s">
        <v>114</v>
      </c>
      <c r="B8" s="2" t="s">
        <v>115</v>
      </c>
      <c r="E8" s="6" t="s">
        <v>116</v>
      </c>
      <c r="F8" s="69">
        <f>IF(AND(F6&gt;0,F7&gt;0), F6/F7, "N/A")</f>
        <v>6440.25</v>
      </c>
      <c r="G8" s="69">
        <f>IF(AND(G6&gt;0,G7&gt;0), G6/G7, "N/A")</f>
        <v>7714.75</v>
      </c>
    </row>
    <row r="9" spans="1:16">
      <c r="A9" s="1" t="s">
        <v>117</v>
      </c>
      <c r="B9" s="2">
        <v>2026</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1.416652145</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1.3497576758500001</v>
      </c>
    </row>
    <row r="10" spans="1:16">
      <c r="A10" s="1" t="s">
        <v>6</v>
      </c>
      <c r="B10" s="45" t="s">
        <v>104</v>
      </c>
      <c r="E10" s="6" t="s">
        <v>119</v>
      </c>
      <c r="F10" s="71">
        <f>IF(OR(F9=FALSE,G9=FALSE),"N/A",(F9-G9))</f>
        <v>6.6894469149999969E-2</v>
      </c>
      <c r="G10" s="72"/>
    </row>
    <row r="11" spans="1:16">
      <c r="A11" s="1" t="s">
        <v>9</v>
      </c>
      <c r="B11" s="45" t="s">
        <v>102</v>
      </c>
      <c r="E11" s="6" t="s">
        <v>120</v>
      </c>
      <c r="F11" s="85">
        <f>IF(OR(F9=FALSE,G9=FALSE,F10=FALSE), "N/A", IF(OR(F10=0.1,AND(0.01&lt;F10,F10&lt;0.1)), 5, (IF(OR(F10=0.2,AND(0.1&lt;F10,F10&lt;0.2)), 10, (IF(OR(F10=0.3,AND(0.2&lt;F10,F10&lt;0.3)), 15, IF(F10&gt;0.3, 20,"N/A")))))))</f>
        <v>5</v>
      </c>
      <c r="G11" s="86"/>
      <c r="H11" s="87"/>
      <c r="I11" s="88"/>
      <c r="J11" s="88"/>
      <c r="K11" s="88"/>
      <c r="L11" s="88"/>
    </row>
    <row r="12" spans="1:16">
      <c r="A12" s="1" t="s">
        <v>12</v>
      </c>
      <c r="B12" s="45" t="s">
        <v>100</v>
      </c>
      <c r="H12" s="87"/>
      <c r="I12" s="88"/>
      <c r="J12" s="88"/>
      <c r="K12" s="88"/>
      <c r="L12" s="88"/>
    </row>
    <row r="13" spans="1:16">
      <c r="A13" s="1" t="s">
        <v>15</v>
      </c>
      <c r="B13" s="45" t="s">
        <v>101</v>
      </c>
    </row>
    <row r="14" spans="1:16">
      <c r="A14" s="1" t="s">
        <v>18</v>
      </c>
      <c r="B14" s="45" t="s">
        <v>100</v>
      </c>
    </row>
    <row r="15" spans="1:16">
      <c r="A15" s="1" t="s">
        <v>22</v>
      </c>
      <c r="B15" s="45" t="s">
        <v>104</v>
      </c>
    </row>
    <row r="16" spans="1:16">
      <c r="A16" s="1" t="s">
        <v>25</v>
      </c>
      <c r="B16" s="45" t="s">
        <v>101</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1.416652145</v>
      </c>
      <c r="F4" s="67">
        <f>+K4</f>
        <v>1.3497576758500001</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1.416652145</v>
      </c>
      <c r="K4" s="65">
        <f>'Inputs &amp; Outputs'!G9</f>
        <v>1.3497576758500001</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f>IF(AND('Inputs &amp; Outputs'!B11="Access management", 'Inputs &amp; Outputs'!B13="Yes", 'Inputs &amp; Outputs'!B14="Urban principal arterial"),B21*(J4-1),"FALSE")</f>
        <v>6.2497821750000002E-2</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EE7C01-C874-481F-BBBA-E4E1C566570A}"/>
</file>

<file path=customXml/itemProps2.xml><?xml version="1.0" encoding="utf-8"?>
<ds:datastoreItem xmlns:ds="http://schemas.openxmlformats.org/officeDocument/2006/customXml" ds:itemID="{C1BB704D-6B05-4C8E-91A3-E33E2F904C53}"/>
</file>

<file path=customXml/itemProps3.xml><?xml version="1.0" encoding="utf-8"?>
<ds:datastoreItem xmlns:ds="http://schemas.openxmlformats.org/officeDocument/2006/customXml" ds:itemID="{B657CD50-CFA6-49BC-A8D7-FEAA4403EFC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2018-10-29T21:54:33Z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