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40" documentId="8_{618BADDC-FB65-4881-9423-8F30F7EBA7D0}" xr6:coauthVersionLast="40" xr6:coauthVersionMax="40" xr10:uidLastSave="{98027658-6A9F-4413-BF44-2FB36D5854A9}"/>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<sst xmlns="http://schemas.openxmlformats.org/spreadsheetml/2006/main" count="198" uniqueCount="144">
  <si>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</si>
  <si>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</si>
  <si>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</si>
  <si>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</si>
  <si>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</si>
  <si>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</si>
  <si>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</si>
  <si>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</si>
  <si>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</si>
  <si>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</si>
  <si>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</si>
  <si>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</si>
  <si>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</si>
  <si>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</si>
  <si>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</si>
  <si>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</si>
  <si>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</si>
  <si>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</si>
  <si>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</si>
  <si>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</si>
  <si>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</si>
  <si>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</si>
  <si>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</si>
  <si>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</si>
  <si>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</si>
  <si>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</si>
  <si>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</si>
  <si>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</si>
  <si>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</si>
  <si>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</si>
  <si>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</si>
  <si>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</si>
  <si>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</si>
  <si>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</si>
  <si>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</si>
  <si>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</si>
  <si>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</si>
  <si>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</si>
  <si>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</si>
  <si>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</si>
  <si>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</si>
  <si>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</si>
  <si>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</si>
  <si>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</si>
  <si>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</si>
  <si>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</si>
  <si>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</si>
  <si>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</si>
  <si>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</si>
  <si>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</si>
  <si>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</si>
  <si>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</si>
  <si>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</si>
  <si>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</si>
  <si>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</si>
  <si>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</si>
  <si>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</si>
  <si>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</si>
  <si>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</si>
  <si>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</si>
  <si>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</si>
  <si>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</si>
  <si>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</si>
  <si>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</si>
  <si>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</si>
  <si>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</si>
  <si>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</si>
  <si>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</si>
  <si>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</si>
  <si>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</si>
  <si>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</si>
  <si>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</si>
  <si>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</si>
  <si>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</si>
  <si>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</si>
  <si>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</si>
  <si>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</si>
  <si>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</si>
  <si>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</si>
  <si>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</si>
  <si>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</si>
  <si>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</si>
  <si>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</si>
  <si>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</si>
  <si>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</si>
  <si>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</si>
  <si>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</si>
  <si>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</si>
  <si>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</si>
  <si>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</si>
  <si>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</si>
  <si>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</si>
  <si>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</si>
  <si>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</si>
  <si>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</si>
  <si>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</si>
  <si>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</si>
  <si>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</si>
  <si>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</si>
  <si>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</si>
  <si>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</si>
  <si>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</si>
  <si>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</si>
  <si>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</si>
  <si>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</si>
  <si>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</si>
  <si>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</si>
  <si>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</si>
  <si>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</si>
  <si>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249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</si>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</sst>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6" sqref="B1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53550</v>
      </c>
      <c r="G6" s="45">
        <v>55429</v>
      </c>
      <c r="J6" t="s">
        <v>111</v>
      </c>
    </row>
    <row r="7" spans="1:16">
      <c r="A7" s="1" t="s">
        <v>112</v>
      </c>
      <c r="B7" s="2">
        <v>228</v>
      </c>
      <c r="E7" s="1" t="s">
        <v>113</v>
      </c>
      <c r="F7" s="45">
        <v>6</v>
      </c>
      <c r="G7" s="45">
        <v>6</v>
      </c>
    </row>
    <row r="8" spans="1:16">
      <c r="A8" s="1" t="s">
        <v>114</v>
      </c>
      <c r="B8" s="2" t="s">
        <v>115</v>
      </c>
      <c r="E8" s="6" t="s">
        <v>116</v>
      </c>
      <c r="F8" s="69">
        <f>IF(AND(F6&gt;0,F7&gt;0), F6/F7, "N/A")</f>
        <v>8925</v>
      </c>
      <c r="G8" s="69">
        <f>IF(AND(G6&gt;0,G7&gt;0), G6/G7, "N/A")</f>
        <v>9238.1666666666661</v>
      </c>
    </row>
    <row r="9" spans="1:16">
      <c r="A9" s="1" t="s">
        <v>117</v>
      </c>
      <c r="B9" s="2">
        <v>2024</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1.501339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1.3920035266666666</v>
      </c>
    </row>
    <row r="10" spans="1:16">
      <c r="A10" s="1" t="s">
        <v>6</v>
      </c>
      <c r="B10" s="45" t="s">
        <v>104</v>
      </c>
      <c r="E10" s="6" t="s">
        <v>119</v>
      </c>
      <c r="F10" s="71">
        <f>IF(OR(F9=FALSE,G9=FALSE),"N/A",(F9-G9))</f>
        <v>0.10933547333333338</v>
      </c>
      <c r="G10" s="72"/>
    </row>
    <row r="11" spans="1:16">
      <c r="A11" s="1" t="s">
        <v>9</v>
      </c>
      <c r="B11" s="45" t="s">
        <v>102</v>
      </c>
      <c r="E11" s="6" t="s">
        <v>120</v>
      </c>
      <c r="F11" s="85">
        <f>IF(OR(F9=FALSE,G9=FALSE,F10=FALSE), "N/A", IF(OR(F10=0.1,AND(0.01&lt;F10,F10&lt;0.1)), 5, (IF(OR(F10=0.2,AND(0.1&lt;F10,F10&lt;0.2)), 10, (IF(OR(F10=0.3,AND(0.2&lt;F10,F10&lt;0.3)), 15, IF(F10&gt;0.3, 20,"N/A")))))))</f>
        <v>10</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104</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1.501339</v>
      </c>
      <c r="F4" s="67">
        <f>+K4</f>
        <v>1.3920035266666666</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1.501339</v>
      </c>
      <c r="K4" s="65">
        <f>'Inputs &amp; Outputs'!G9</f>
        <v>1.3920035266666666</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f>IF(AND('Inputs &amp; Outputs'!B11="Access management", 'Inputs &amp; Outputs'!B13="Yes",'Inputs &amp; Outputs'!B12="Other urban street", 'Inputs &amp; Outputs'!B14="Other urban street"),B22*(J4-1),"FALSE")</f>
        <v>6.0160679999999994E-2</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7B704F-E319-4321-A785-68A72E40983A}"/>
</file>

<file path=customXml/itemProps2.xml><?xml version="1.0" encoding="utf-8"?>
<ds:datastoreItem xmlns:ds="http://schemas.openxmlformats.org/officeDocument/2006/customXml" ds:itemID="{5495B8DC-EA58-44BE-90A9-505118B87FA6}"/>
</file>

<file path=customXml/itemProps3.xml><?xml version="1.0" encoding="utf-8"?>
<ds:datastoreItem xmlns:ds="http://schemas.openxmlformats.org/officeDocument/2006/customXml" ds:itemID="{4E872AEA-0F69-405C-9DA5-8D0C605A43D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