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browngay.net\gfs\ProjectsY\City_of_Mont_Belvieu\6228-00_HGAC_TIP_Application_Support\04_ENGR\03_Documents\6. Lakes of Champions\"/>
    </mc:Choice>
  </mc:AlternateContent>
  <xr:revisionPtr revIDLastSave="0" documentId="13_ncr:1_{60A8F814-E526-4630-89B3-A2903216F79C}" xr6:coauthVersionLast="36" xr6:coauthVersionMax="36" xr10:uidLastSave="{00000000-0000-0000-0000-000000000000}"/>
  <bookViews>
    <workbookView xWindow="0" yWindow="0" windowWidth="28800" windowHeight="119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3">'Inputs &amp; Outputs'!$A$4:$K$39</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<sst xmlns="http://schemas.openxmlformats.org/spreadsheetml/2006/main" count="264" uniqueCount="131">
  <si>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</si>
  <si>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</si>
  <si>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</si>
  <si>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</si>
  <si>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</si>
  <si>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</si>
  <si>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</si>
  <si>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</si>
  <si>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</si>
  <si>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</si>
  <si>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</si>
  <si>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</si>
  <si>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</si>
  <si>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</si>
  <si>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</si>
  <si>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</si>
  <si>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</si>
  <si>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</si>
  <si>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</si>
  <si>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</si>
  <si>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</si>
  <si>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</si>
  <si>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</si>
  <si>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</si>
  <si>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</si>
  <si>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</si>
  <si>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</si>
  <si>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</si>
  <si>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</si>
  <si>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</si>
  <si>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</si>
  <si>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</si>
  <si>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</si>
  <si>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</si>
  <si>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</si>
  <si>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</si>
  <si>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</si>
  <si>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</si>
  <si>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</si>
  <si>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</si>
  <si>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</si>
  <si>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</si>
  <si>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</si>
  <si>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</si>
  <si>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</si>
  <si>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</si>
  <si>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</si>
  <si>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</si>
  <si>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</si>
  <si>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</si>
  <si>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</si>
  <si>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</si>
  <si>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</si>
  <si>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</si>
  <si>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</si>
  <si>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</si>
  <si>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</si>
  <si>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</si>
  <si>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</si>
  <si>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</si>
  <si>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</si>
  <si>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</si>
  <si>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</si>
  <si>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</si>
  <si>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</si>
  <si>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</si>
  <si>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</si>
  <si>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</si>
  <si>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</si>
  <si>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</si>
  <si>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</si>
  <si>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</si>
  <si>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</si>
  <si>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</si>
  <si>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</si>
  <si>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</si>
  <si>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</si>
  <si>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</si>
  <si>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</si>
  <si>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</si>
  <si>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</si>
  <si>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</si>
  <si>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</si>
  <si>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</si>
  <si>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</si>
  <si>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</si>
  <si>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</si>
  <si>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</si>
  <si>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</si>
  <si>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</si>
  <si>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</si>
  <si>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</si>
  <si>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</si>
  <si>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</si>
  <si>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</si>
  <si>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</si>
  <si>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</si>
  <si>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</si>
  <si>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</si>
  <si>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</si>
  <si>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</si>
  <si>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</si>
  <si>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</si>
  <si>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</si>
  <si>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</si>
  <si>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</si>
  <si>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</si>
  <si>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</si>
  <si>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</si>
  <si>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</si>
  <si>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</si>
  <si>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</si>
  <si>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</si>
  <si>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</si>
  <si>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</si>
  <si>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</si>
  <si>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</si>
  <si>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</si>
  <si>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</si>
  <si>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</si>
  <si>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</si>
  <si>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</si>
  <si>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</si>
  <si>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</si>
  <si>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</si>
  <si>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</si>
  <si>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</si>
  <si>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</si>
  <si>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</si>
  <si>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N/A</t>
  </si>
  <si>
    <t>Lakes of Champions Widening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</si>
</sst>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quotePrefix="1" applyFill="1" applyBorder="1" applyAlignment="1" applyProtection="1">
      <alignment horizontal="left"/>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2" t="s">
        <v>29</v>
      </c>
      <c r="E6" s="123"/>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2" t="s">
        <v>29</v>
      </c>
      <c r="E6" s="123"/>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2" t="s">
        <v>30</v>
      </c>
      <c r="E8" s="123"/>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4" zoomScaleNormal="100" workbookViewId="0">
      <selection activeCell="S29" sqref="S29"/>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121" t="s">
        <v>130</v>
      </c>
      <c r="D6" s="6"/>
      <c r="E6" s="99" t="s">
        <v>91</v>
      </c>
    </row>
    <row r="7" spans="1:5" x14ac:dyDescent="0.25">
      <c r="A7" s="6" t="s">
        <v>51</v>
      </c>
      <c r="B7" s="6" t="s">
        <v>129</v>
      </c>
      <c r="D7" s="98"/>
      <c r="E7" s="99" t="s">
        <v>127</v>
      </c>
    </row>
    <row r="8" spans="1:5" x14ac:dyDescent="0.25">
      <c r="A8" s="6" t="s">
        <v>52</v>
      </c>
      <c r="B8" s="6" t="s">
        <v>129</v>
      </c>
      <c r="D8" s="103"/>
      <c r="E8" s="99" t="s">
        <v>92</v>
      </c>
    </row>
    <row r="9" spans="1:5" x14ac:dyDescent="0.25">
      <c r="A9" s="6" t="s">
        <v>64</v>
      </c>
      <c r="B9" s="104" t="s">
        <v>68</v>
      </c>
      <c r="D9" s="105"/>
      <c r="E9" s="99" t="s">
        <v>93</v>
      </c>
    </row>
    <row r="11" spans="1:5" x14ac:dyDescent="0.25">
      <c r="A11" s="63"/>
      <c r="B11" s="63"/>
    </row>
    <row r="12" spans="1:5" x14ac:dyDescent="0.25">
      <c r="A12" s="102" t="s">
        <v>85</v>
      </c>
      <c r="B12" s="63"/>
    </row>
    <row r="13" spans="1:5" x14ac:dyDescent="0.25">
      <c r="A13" s="6" t="s">
        <v>56</v>
      </c>
      <c r="B13" s="45">
        <v>2021</v>
      </c>
    </row>
    <row r="14" spans="1:5" x14ac:dyDescent="0.25">
      <c r="A14" s="6" t="s">
        <v>86</v>
      </c>
      <c r="B14" s="6" t="s">
        <v>121</v>
      </c>
    </row>
    <row r="15" spans="1:5" x14ac:dyDescent="0.25">
      <c r="A15" s="106" t="s">
        <v>87</v>
      </c>
      <c r="B15" s="57" t="s">
        <v>76</v>
      </c>
    </row>
    <row r="16" spans="1:5" x14ac:dyDescent="0.25">
      <c r="A16" s="106" t="s">
        <v>88</v>
      </c>
      <c r="B16" s="57">
        <v>1.27</v>
      </c>
    </row>
    <row r="17" spans="1:3" x14ac:dyDescent="0.25">
      <c r="A17" s="107" t="s">
        <v>95</v>
      </c>
      <c r="B17" s="57">
        <v>48</v>
      </c>
    </row>
    <row r="18" spans="1:3" x14ac:dyDescent="0.25">
      <c r="A18" s="107" t="s">
        <v>96</v>
      </c>
      <c r="B18" s="57">
        <v>48</v>
      </c>
    </row>
    <row r="19" spans="1:3" x14ac:dyDescent="0.25">
      <c r="A19" s="96" t="s">
        <v>97</v>
      </c>
      <c r="B19" s="97">
        <f>VLOOKUP(B14,'Service Life'!C6:D8,2,FALSE)</f>
        <v>20</v>
      </c>
    </row>
    <row r="21" spans="1:3" x14ac:dyDescent="0.25">
      <c r="A21" s="102" t="s">
        <v>89</v>
      </c>
    </row>
    <row r="22" spans="1:3" ht="20.25" customHeight="1" x14ac:dyDescent="0.25">
      <c r="A22" s="107" t="s">
        <v>90</v>
      </c>
      <c r="B22" s="119">
        <v>4490</v>
      </c>
    </row>
    <row r="23" spans="1:3" ht="30" x14ac:dyDescent="0.25">
      <c r="A23" s="118" t="s">
        <v>101</v>
      </c>
      <c r="B23" s="120">
        <v>7000</v>
      </c>
    </row>
    <row r="24" spans="1:3" ht="30" x14ac:dyDescent="0.25">
      <c r="A24" s="118" t="s">
        <v>102</v>
      </c>
      <c r="B24" s="120">
        <v>20940</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8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6.9382898509499996E-2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1.3431300409100001E-2</v>
      </c>
      <c r="F4" s="70">
        <v>2018</v>
      </c>
      <c r="G4" s="80">
        <f>'Inputs &amp; Outputs'!B22</f>
        <v>4490</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6.9382898509499996E-2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1.3431300409100001E-2</v>
      </c>
      <c r="F5" s="70">
        <f t="shared" ref="F5:F36" si="2">F4+1</f>
        <v>2019</v>
      </c>
      <c r="G5" s="80">
        <f>G4+G4*H5</f>
        <v>4784.0596247591047</v>
      </c>
      <c r="H5" s="79">
        <f>$C$9</f>
        <v>6.5492121327194841E-2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5097.3778381403627</v>
      </c>
      <c r="H6" s="79">
        <f t="shared" ref="H6:H11" si="7">$C$9</f>
        <v>6.5492121327194841E-2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5431.2159259664058</v>
      </c>
      <c r="H7" s="79">
        <f t="shared" si="7"/>
        <v>6.5492121327194841E-2</v>
      </c>
      <c r="I7" s="70">
        <f>IF(AND(F7&gt;='Inputs &amp; Outputs'!B$13,F7&lt;'Inputs &amp; Outputs'!B$13+'Inputs &amp; Outputs'!B$19),1,0)</f>
        <v>1</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5786.9177783439909</v>
      </c>
      <c r="H8" s="79">
        <f t="shared" si="7"/>
        <v>6.5492121327194841E-2</v>
      </c>
      <c r="I8" s="70">
        <f>IF(AND(F8&gt;='Inputs &amp; Outputs'!B$13,F8&lt;'Inputs &amp; Outputs'!B$13+'Inputs &amp; Outputs'!B$19),1,0)</f>
        <v>1</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6.5492121327194841E-2</v>
      </c>
      <c r="F9" s="70">
        <f t="shared" si="2"/>
        <v>2023</v>
      </c>
      <c r="G9" s="80">
        <f t="shared" si="6"/>
        <v>6165.9152995937966</v>
      </c>
      <c r="H9" s="79">
        <f t="shared" si="7"/>
        <v>6.5492121327194841E-2</v>
      </c>
      <c r="I9" s="70">
        <f>IF(AND(F9&gt;='Inputs &amp; Outputs'!B$13,F9&lt;'Inputs &amp; Outputs'!B$13+'Inputs &amp; Outputs'!B$19),1,0)</f>
        <v>1</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4.4804767135981471E-2</v>
      </c>
      <c r="F10" s="70">
        <f t="shared" si="2"/>
        <v>2024</v>
      </c>
      <c r="G10" s="80">
        <f t="shared" si="6"/>
        <v>6569.7341724880007</v>
      </c>
      <c r="H10" s="79">
        <f t="shared" si="7"/>
        <v>6.5492121327194841E-2</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5.8687511874855103E-2</v>
      </c>
      <c r="F11" s="70">
        <f t="shared" si="2"/>
        <v>2025</v>
      </c>
      <c r="G11" s="80">
        <f>'Inputs &amp; Outputs'!$B$23</f>
        <v>7000</v>
      </c>
      <c r="H11" s="79">
        <f t="shared" si="7"/>
        <v>6.5492121327194841E-2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7313.63336995187</v>
      </c>
      <c r="H12" s="79">
        <f>$C$10</f>
        <v>4.4804767135981471E-2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7641.3190100105066</v>
      </c>
      <c r="H13" s="79">
        <f t="shared" ref="H13:H36" si="8">$C$10</f>
        <v>4.4804767135981471E-2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7983.6865288657755</v>
      </c>
      <c r="H14" s="79">
        <f t="shared" si="8"/>
        <v>4.4804767135981471E-2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8341.3937446782784</v>
      </c>
      <c r="H15" s="79">
        <f t="shared" si="8"/>
        <v>4.4804767135981471E-2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8715.1279489981207</v>
      </c>
      <c r="H16" s="79">
        <f t="shared" si="8"/>
        <v>4.4804767135981471E-2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9105.607227313265</v>
      </c>
      <c r="H17" s="79">
        <f t="shared" si="8"/>
        <v>4.4804767135981471E-2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9513.581838764745</v>
      </c>
      <c r="H18" s="79">
        <f t="shared" si="8"/>
        <v>4.4804767135981471E-2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9939.8356576797014</v>
      </c>
      <c r="H19" s="79">
        <f t="shared" si="8"/>
        <v>4.4804767135981471E-2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10385.187679691966</v>
      </c>
      <c r="H20" s="79">
        <f t="shared" si="8"/>
        <v>4.4804767135981471E-2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10850.493595344029</v>
      </c>
      <c r="H21" s="79">
        <f t="shared" si="8"/>
        <v>4.4804767135981471E-2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11336.647434193877</v>
      </c>
      <c r="H22" s="79">
        <f t="shared" si="8"/>
        <v>4.4804767135981471E-2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11844.583282585656</v>
      </c>
      <c r="H23" s="79">
        <f t="shared" si="8"/>
        <v>4.4804767135981471E-2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12375.277078384644</v>
      </c>
      <c r="H24" s="79">
        <f t="shared" si="8"/>
        <v>4.4804767135981471E-2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12929.748486124918</v>
      </c>
      <c r="H25" s="79">
        <f t="shared" si="8"/>
        <v>4.4804767135981471E-2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13509.062856172553</v>
      </c>
      <c r="H26" s="79">
        <f t="shared" si="8"/>
        <v>4.4804767135981471E-2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14114.333271668702</v>
      </c>
      <c r="H27" s="79">
        <f t="shared" si="8"/>
        <v>4.4804767135981471E-2</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14746.722687185453</v>
      </c>
      <c r="H28" s="79">
        <f t="shared" si="8"/>
        <v>4.4804767135981471E-2</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15407.446163203691</v>
      </c>
      <c r="H29" s="79">
        <f t="shared" si="8"/>
        <v>4.4804767135981471E-2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16097.773200706204</v>
      </c>
      <c r="H30" s="79">
        <f t="shared" si="8"/>
        <v>4.4804767135981471E-2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20940</v>
      </c>
      <c r="H31" s="79">
        <f t="shared" si="8"/>
        <v>4.4804767135981471E-2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21878.211823827452</v>
      </c>
      <c r="H32" s="79">
        <f t="shared" si="8"/>
        <v>4.4804767135981471E-2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22858.460009945717</v>
      </c>
      <c r="H33" s="79">
        <f t="shared" si="8"/>
        <v>4.4804767135981471E-2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23882.62798777848</v>
      </c>
      <c r="H34" s="79">
        <f t="shared" si="8"/>
        <v>4.4804767135981471E-2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24952.683573366168</v>
      </c>
      <c r="H35" s="79">
        <f t="shared" si="8"/>
        <v>4.4804767135981471E-2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26070.68275028867</v>
      </c>
      <c r="H36" s="79">
        <f t="shared" si="8"/>
        <v>4.4804767135981471E-2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4" t="s">
        <v>118</v>
      </c>
      <c r="B1" s="124"/>
      <c r="C1" s="124"/>
      <c r="D1" s="124"/>
      <c r="E1" s="124"/>
      <c r="F1" s="124"/>
      <c r="G1" s="124"/>
      <c r="H1" s="124"/>
      <c r="I1" s="124"/>
      <c r="J1" s="124"/>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4" t="s">
        <v>118</v>
      </c>
      <c r="B1" s="124"/>
      <c r="C1" s="124"/>
      <c r="D1" s="124"/>
      <c r="E1" s="124"/>
      <c r="F1" s="124"/>
      <c r="G1" s="124"/>
      <c r="H1" s="124"/>
      <c r="I1" s="124"/>
      <c r="J1" s="124"/>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'Inputs &amp; Outputs'!Print_Area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 Netherton</cp:lastModifiedBy>
  <cp:lastPrinted>2018-10-24T22:27:48Z</cp:lastPrinted>
  <dcterms:created xsi:type="dcterms:W3CDTF">2012-07-25T15:48:32Z</dcterms:created>
  <dcterms:modified xsi:type="dcterms:W3CDTF">2018-10-24T22:27:57Z</dcterms:modified>
</cp:coreProperties>
</file>