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5_US90/"/>
    </mc:Choice>
  </mc:AlternateContent>
  <xr:revisionPtr revIDLastSave="6" documentId="102_{4C0AF1CE-49EA-4B3F-AC4F-3A7B0EE4CE6E}" xr6:coauthVersionLast="40" xr6:coauthVersionMax="40" xr10:uidLastSave="{794BBA3C-679C-411F-8E4A-7B33E8FE2AC7}"/>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<sst xmlns="http://schemas.openxmlformats.org/spreadsheetml/2006/main" count="198" uniqueCount="144">
  <si>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</si>
  <si>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</si>
  <si>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</si>
  <si>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</si>
  <si>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</si>
  <si>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</si>
  <si>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</si>
  <si>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</si>
  <si>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</si>
  <si>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</si>
  <si>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</si>
  <si>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</si>
  <si>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</si>
  <si>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</si>
  <si>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</si>
  <si>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</si>
  <si>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</si>
  <si>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</si>
  <si>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</si>
  <si>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</si>
  <si>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</si>
  <si>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</si>
  <si>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</si>
  <si>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</si>
  <si>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</si>
  <si>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</si>
  <si>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</si>
  <si>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</si>
  <si>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</si>
  <si>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</si>
  <si>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</si>
  <si>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</si>
  <si>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</si>
  <si>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</si>
  <si>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</si>
  <si>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</si>
  <si>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</si>
  <si>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</si>
  <si>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</si>
  <si>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</si>
  <si>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</si>
  <si>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</si>
  <si>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</si>
  <si>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</si>
  <si>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</si>
  <si>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</si>
  <si>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</si>
  <si>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</si>
  <si>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</si>
  <si>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</si>
  <si>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</si>
  <si>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</si>
  <si>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</si>
  <si>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</si>
  <si>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</si>
  <si>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</si>
  <si>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</si>
  <si>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</si>
  <si>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</si>
  <si>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</si>
  <si>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</si>
  <si>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</si>
  <si>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</si>
  <si>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</si>
  <si>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</si>
  <si>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</si>
  <si>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</si>
  <si>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</si>
  <si>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</si>
  <si>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</si>
  <si>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</si>
  <si>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</si>
  <si>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</si>
  <si>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</si>
  <si>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</si>
  <si>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</si>
  <si>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</si>
  <si>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</si>
  <si>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</si>
  <si>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</si>
  <si>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</si>
  <si>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</si>
  <si>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</si>
  <si>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</si>
  <si>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</si>
  <si>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</si>
  <si>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</si>
  <si>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</si>
  <si>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</si>
  <si>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</si>
  <si>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</si>
  <si>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</si>
  <si>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</si>
  <si>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</si>
  <si>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</si>
  <si>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</si>
  <si>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</si>
  <si>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</si>
  <si>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</si>
  <si>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</si>
  <si>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</si>
  <si>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</si>
  <si>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</si>
  <si>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</si>
  <si>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</si>
  <si>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</si>
  <si>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</si>
  <si>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</si>
  <si>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</si>
  <si>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US 90 UPRR Overpass and Rail Relocation</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</si>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</sst>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0" fontId="0" fillId="3" borderId="1" xfId="0" applyFill="1" applyBorder="1" applyAlignment="1" applyProtection="1">
      <alignment horizontal="left" wrapText="1"/>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74" t="s">
        <v>6</v>
      </c>
      <c r="C8" s="75" t="s">
        <v>7</v>
      </c>
      <c r="D8" s="74" t="s">
        <v>8</v>
      </c>
    </row>
    <row r="9" spans="1:4" ht="90">
      <c r="B9" s="74" t="s">
        <v>9</v>
      </c>
      <c r="C9" s="75" t="s">
        <v>10</v>
      </c>
      <c r="D9" s="74" t="s">
        <v>11</v>
      </c>
    </row>
    <row r="10" spans="1:4" ht="30">
      <c r="B10" s="74" t="s">
        <v>12</v>
      </c>
      <c r="C10" s="75" t="s">
        <v>13</v>
      </c>
      <c r="D10" s="74" t="s">
        <v>14</v>
      </c>
    </row>
    <row r="11" spans="1:4" ht="30">
      <c r="B11" s="74" t="s">
        <v>15</v>
      </c>
      <c r="C11" s="75" t="s">
        <v>16</v>
      </c>
      <c r="D11" s="74" t="s">
        <v>17</v>
      </c>
    </row>
    <row r="12" spans="1:4" ht="45">
      <c r="B12" s="76" t="s">
        <v>18</v>
      </c>
      <c r="C12" s="77" t="s">
        <v>19</v>
      </c>
      <c r="D12" s="74" t="s">
        <v>20</v>
      </c>
    </row>
    <row r="13" spans="1:4">
      <c r="B13" s="76"/>
      <c r="C13" s="77"/>
      <c r="D13" s="59" t="s">
        <v>21</v>
      </c>
    </row>
    <row r="14" spans="1:4" ht="45">
      <c r="B14" s="74" t="s">
        <v>22</v>
      </c>
      <c r="C14" s="75" t="s">
        <v>23</v>
      </c>
      <c r="D14" s="74" t="s">
        <v>24</v>
      </c>
    </row>
    <row r="15" spans="1:4" ht="45">
      <c r="B15" s="74" t="s">
        <v>25</v>
      </c>
      <c r="C15" s="75" t="s">
        <v>26</v>
      </c>
      <c r="D15" s="74" t="s">
        <v>27</v>
      </c>
    </row>
    <row r="16" spans="1:4" ht="45">
      <c r="B16" s="74" t="s">
        <v>28</v>
      </c>
      <c r="C16" s="75" t="s">
        <v>29</v>
      </c>
      <c r="D16" s="74" t="s">
        <v>30</v>
      </c>
    </row>
    <row r="17" spans="2:4" ht="60">
      <c r="B17" s="74" t="s">
        <v>31</v>
      </c>
      <c r="C17" s="75" t="s">
        <v>32</v>
      </c>
      <c r="D17" s="74" t="s">
        <v>33</v>
      </c>
    </row>
    <row r="18" spans="2:4" ht="45">
      <c r="B18" s="74" t="s">
        <v>34</v>
      </c>
      <c r="C18" s="75" t="s">
        <v>35</v>
      </c>
      <c r="D18" s="74" t="s">
        <v>36</v>
      </c>
    </row>
    <row r="19" spans="2:4" ht="45">
      <c r="B19" s="74" t="s">
        <v>37</v>
      </c>
      <c r="C19" s="75" t="s">
        <v>38</v>
      </c>
      <c r="D19" s="74" t="s">
        <v>39</v>
      </c>
    </row>
    <row r="20" spans="2:4" ht="45">
      <c r="B20" s="74" t="s">
        <v>40</v>
      </c>
      <c r="C20" s="75" t="s">
        <v>41</v>
      </c>
      <c r="D20" s="74" t="s">
        <v>42</v>
      </c>
    </row>
    <row r="21" spans="2:4" ht="105">
      <c r="B21" s="74" t="s">
        <v>43</v>
      </c>
      <c r="C21" s="75" t="s">
        <v>44</v>
      </c>
      <c r="D21" s="74" t="s">
        <v>45</v>
      </c>
    </row>
    <row r="22" spans="2:4" ht="105">
      <c r="B22" s="74" t="s">
        <v>46</v>
      </c>
      <c r="C22" s="75" t="s">
        <v>47</v>
      </c>
      <c r="D22" s="74"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7" sqref="B7"/>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ht="30">
      <c r="A6" s="1" t="s">
        <v>55</v>
      </c>
      <c r="B6" s="73" t="s">
        <v>109</v>
      </c>
      <c r="E6" s="1" t="s">
        <v>110</v>
      </c>
      <c r="F6" s="45">
        <v>21943</v>
      </c>
      <c r="G6" s="45">
        <v>24862</v>
      </c>
      <c r="J6" t="s">
        <v>111</v>
      </c>
    </row>
    <row r="7" spans="1:16">
      <c r="A7" s="1" t="s">
        <v>112</v>
      </c>
      <c r="B7" s="2">
        <v>253</v>
      </c>
      <c r="E7" s="1" t="s">
        <v>113</v>
      </c>
      <c r="F7" s="45">
        <v>4</v>
      </c>
      <c r="G7" s="45">
        <v>4</v>
      </c>
    </row>
    <row r="8" spans="1:16">
      <c r="A8" s="1" t="s">
        <v>114</v>
      </c>
      <c r="B8" s="2" t="s">
        <v>115</v>
      </c>
      <c r="E8" s="6" t="s">
        <v>116</v>
      </c>
      <c r="F8" s="69">
        <f>IF(AND(F6&gt;0,F7&gt;0), F6/F7, "N/A")</f>
        <v>5485.75</v>
      </c>
      <c r="G8" s="69">
        <f>IF(AND(G6&gt;0,G7&gt;0), G6/G7, "N/A")</f>
        <v>6215.5</v>
      </c>
    </row>
    <row r="9" spans="1:16">
      <c r="A9" s="1" t="s">
        <v>117</v>
      </c>
      <c r="B9" s="2">
        <v>2024</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1.3825001350000001</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1.2556105360000001</v>
      </c>
    </row>
    <row r="10" spans="1:16">
      <c r="A10" s="1" t="s">
        <v>6</v>
      </c>
      <c r="B10" s="45" t="s">
        <v>104</v>
      </c>
      <c r="E10" s="6" t="s">
        <v>119</v>
      </c>
      <c r="F10" s="71">
        <f>IF(OR(F9=FALSE,G9=FALSE),"N/A",(F9-G9))</f>
        <v>0.12688959900000008</v>
      </c>
      <c r="G10" s="72"/>
    </row>
    <row r="11" spans="1:16">
      <c r="A11" s="1" t="s">
        <v>9</v>
      </c>
      <c r="B11" s="45" t="s">
        <v>108</v>
      </c>
      <c r="E11" s="6" t="s">
        <v>120</v>
      </c>
      <c r="F11" s="85">
        <f>IF(OR(F9=FALSE,G9=FALSE,F10=FALSE), "N/A", IF(OR(F10=0.1,AND(0.01&lt;F10,F10&lt;0.1)), 5, (IF(OR(F10=0.2,AND(0.1&lt;F10,F10&lt;0.2)), 10, (IF(OR(F10=0.3,AND(0.2&lt;F10,F10&lt;0.3)), 15, IF(F10&gt;0.3, 20,"N/A")))))))</f>
        <v>10</v>
      </c>
      <c r="G11" s="86"/>
      <c r="H11" s="87"/>
      <c r="I11" s="88"/>
      <c r="J11" s="88"/>
      <c r="K11" s="88"/>
      <c r="L11" s="88"/>
    </row>
    <row r="12" spans="1:16">
      <c r="A12" s="1" t="s">
        <v>12</v>
      </c>
      <c r="B12" s="45" t="s">
        <v>100</v>
      </c>
      <c r="H12" s="87"/>
      <c r="I12" s="88"/>
      <c r="J12" s="88"/>
      <c r="K12" s="88"/>
      <c r="L12" s="88"/>
    </row>
    <row r="13" spans="1:16">
      <c r="A13" s="1" t="s">
        <v>15</v>
      </c>
      <c r="B13" s="45" t="s">
        <v>101</v>
      </c>
    </row>
    <row r="14" spans="1:16">
      <c r="A14" s="1" t="s">
        <v>18</v>
      </c>
      <c r="B14" s="45" t="s">
        <v>100</v>
      </c>
    </row>
    <row r="15" spans="1:16">
      <c r="A15" s="1" t="s">
        <v>22</v>
      </c>
      <c r="B15" s="45" t="s">
        <v>101</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1.3825001350000001</v>
      </c>
      <c r="F4" s="67">
        <f>+K4</f>
        <v>1.2556105360000001</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1.3825001350000001</v>
      </c>
      <c r="K4" s="65">
        <f>'Inputs &amp; Outputs'!G9</f>
        <v>1.2556105360000001</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f>IF('Inputs &amp; Outputs'!B11="Grade separation",B23*(J4-1),"FALSE")</f>
        <v>9.5625033750000032E-2</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1D56D8-EDFD-460E-B43C-AD77AC244325}"/>
</file>

<file path=customXml/itemProps2.xml><?xml version="1.0" encoding="utf-8"?>
<ds:datastoreItem xmlns:ds="http://schemas.openxmlformats.org/officeDocument/2006/customXml" ds:itemID="{4FEA07C4-F4BB-40CB-B88C-E661A9E72774}"/>
</file>

<file path=customXml/itemProps3.xml><?xml version="1.0" encoding="utf-8"?>
<ds:datastoreItem xmlns:ds="http://schemas.openxmlformats.org/officeDocument/2006/customXml" ds:itemID="{901DD51F-34C0-4EBB-A4E2-369A0B8B04EF}"/>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