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6"/>
  <workbookPr defaultThemeVersion="124226"/>
  <mc:AlternateContent xmlns:mc="http://schemas.openxmlformats.org/markup-compatibility/2006">
    <mc:Choice Requires="x15">
      <x15ac:absPath xmlns:x15ac="http://schemas.microsoft.com/office/spreadsheetml/2010/11/ac" url="Z:\Planning\PLDV-2018.0094 TxDOT HGAC CFP Program Support 50-6IDP5010 TPP WA5 AECOM\Data\2.2 Project Analysis\2.2.1 CFP Process &amp; Requirements\BCA Templates\"/>
    </mc:Choice>
  </mc:AlternateContent>
  <xr:revisionPtr revIDLastSave="19" documentId="8_{E7A2C7E5-C8A9-43E0-A445-B2C0AB70EEEE}" xr6:coauthVersionLast="40" xr6:coauthVersionMax="40" xr10:uidLastSave="{BB645EEE-245E-4E8D-AF22-D064BA883BBF}"/>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G9" i="11"/>
  <c r="B6" i="12"/>
  <c r="B5" i="12"/>
  <c r="B4" i="12"/>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<sst xmlns="http://schemas.openxmlformats.org/spreadsheetml/2006/main" count="198" uniqueCount="144">
  <si>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</si>
  <si>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</si>
  <si>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</si>
  <si>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</si>
  <si>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</si>
  <si>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</si>
  <si>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</si>
  <si>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</si>
  <si>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</si>
  <si>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</si>
  <si>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</si>
  <si>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</si>
  <si>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</si>
  <si>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</si>
  <si>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</si>
  <si>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</si>
  <si>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</si>
  <si>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</si>
  <si>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</si>
  <si>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</si>
  <si>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</si>
  <si>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</si>
  <si>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</si>
  <si>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</si>
  <si>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</si>
  <si>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</si>
  <si>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</si>
  <si>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</si>
  <si>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</si>
  <si>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</si>
  <si>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</si>
  <si>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</si>
  <si>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</si>
  <si>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</si>
  <si>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</si>
  <si>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</si>
  <si>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</si>
  <si>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</si>
  <si>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</si>
  <si>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</si>
  <si>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</si>
  <si>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</si>
  <si>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</si>
  <si>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</si>
  <si>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</si>
  <si>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</si>
  <si>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</si>
  <si>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</si>
  <si>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</si>
  <si>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</si>
  <si>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</si>
  <si>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</si>
  <si>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</si>
  <si>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</si>
  <si>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</si>
  <si>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</si>
  <si>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</si>
  <si>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</si>
  <si>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</si>
  <si>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</si>
  <si>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</si>
  <si>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</si>
  <si>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</si>
  <si>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</si>
  <si>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</si>
  <si>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</si>
  <si>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</si>
  <si>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</si>
  <si>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</si>
  <si>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</si>
  <si>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</si>
  <si>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</si>
  <si>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</si>
  <si>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</si>
  <si>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</si>
  <si>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</si>
  <si>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</si>
  <si>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</si>
  <si>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</si>
  <si>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</si>
  <si>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</si>
  <si>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</si>
  <si>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</si>
  <si>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</si>
  <si>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</si>
  <si>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</si>
  <si>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</si>
  <si>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</si>
  <si>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</si>
  <si>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</si>
  <si>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</si>
  <si>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</si>
  <si>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</si>
  <si>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</si>
  <si>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</si>
  <si>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</si>
  <si>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</si>
  <si>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</si>
  <si>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</si>
  <si>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</si>
  <si>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</si>
  <si>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</si>
  <si>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</si>
  <si>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</si>
  <si>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</si>
  <si>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</si>
  <si>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</si>
  <si>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</si>
  <si>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</si>
  <si>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35 Direct Connectors</t>
  </si>
  <si>
    <t>ADT</t>
  </si>
  <si>
    <t>ITS infrastructure</t>
  </si>
  <si>
    <t>Application ID Number:</t>
  </si>
  <si>
    <t>Number of Lanes</t>
  </si>
  <si>
    <t>Sponsor ID Number (CSJ, etc.):</t>
  </si>
  <si>
    <t>0271-16-111</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</si>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</sst>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8">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7" t="s">
        <v>2</v>
      </c>
      <c r="C4" s="78"/>
      <c r="D4" s="79"/>
    </row>
    <row r="5" spans="1:4">
      <c r="B5" s="77"/>
      <c r="C5" s="78"/>
      <c r="D5" s="79"/>
    </row>
    <row r="6" spans="1:4">
      <c r="B6" s="56"/>
      <c r="C6" s="54"/>
      <c r="D6" s="55"/>
    </row>
    <row r="7" spans="1:4">
      <c r="B7" s="58" t="s">
        <v>3</v>
      </c>
      <c r="C7" s="58" t="s">
        <v>4</v>
      </c>
      <c r="D7" s="58" t="s">
        <v>5</v>
      </c>
    </row>
    <row r="8" spans="1:4" ht="30">
      <c r="A8" s="20"/>
      <c r="B8" s="73" t="s">
        <v>6</v>
      </c>
      <c r="C8" s="74" t="s">
        <v>7</v>
      </c>
      <c r="D8" s="73" t="s">
        <v>8</v>
      </c>
    </row>
    <row r="9" spans="1:4" ht="90">
      <c r="B9" s="73" t="s">
        <v>9</v>
      </c>
      <c r="C9" s="74" t="s">
        <v>10</v>
      </c>
      <c r="D9" s="73" t="s">
        <v>11</v>
      </c>
    </row>
    <row r="10" spans="1:4" ht="30">
      <c r="B10" s="73" t="s">
        <v>12</v>
      </c>
      <c r="C10" s="74" t="s">
        <v>13</v>
      </c>
      <c r="D10" s="73" t="s">
        <v>14</v>
      </c>
    </row>
    <row r="11" spans="1:4" ht="30">
      <c r="B11" s="73" t="s">
        <v>15</v>
      </c>
      <c r="C11" s="74" t="s">
        <v>16</v>
      </c>
      <c r="D11" s="73" t="s">
        <v>17</v>
      </c>
    </row>
    <row r="12" spans="1:4" ht="45">
      <c r="B12" s="75" t="s">
        <v>18</v>
      </c>
      <c r="C12" s="76" t="s">
        <v>19</v>
      </c>
      <c r="D12" s="73" t="s">
        <v>20</v>
      </c>
    </row>
    <row r="13" spans="1:4">
      <c r="B13" s="75"/>
      <c r="C13" s="76"/>
      <c r="D13" s="59" t="s">
        <v>21</v>
      </c>
    </row>
    <row r="14" spans="1:4" ht="45">
      <c r="B14" s="73" t="s">
        <v>22</v>
      </c>
      <c r="C14" s="74" t="s">
        <v>23</v>
      </c>
      <c r="D14" s="73" t="s">
        <v>24</v>
      </c>
    </row>
    <row r="15" spans="1:4" ht="45">
      <c r="B15" s="73" t="s">
        <v>25</v>
      </c>
      <c r="C15" s="74" t="s">
        <v>26</v>
      </c>
      <c r="D15" s="73" t="s">
        <v>27</v>
      </c>
    </row>
    <row r="16" spans="1:4" ht="45">
      <c r="B16" s="73" t="s">
        <v>28</v>
      </c>
      <c r="C16" s="74" t="s">
        <v>29</v>
      </c>
      <c r="D16" s="73" t="s">
        <v>30</v>
      </c>
    </row>
    <row r="17" spans="2:4" ht="60">
      <c r="B17" s="73" t="s">
        <v>31</v>
      </c>
      <c r="C17" s="74" t="s">
        <v>32</v>
      </c>
      <c r="D17" s="73" t="s">
        <v>33</v>
      </c>
    </row>
    <row r="18" spans="2:4" ht="45">
      <c r="B18" s="73" t="s">
        <v>34</v>
      </c>
      <c r="C18" s="74" t="s">
        <v>35</v>
      </c>
      <c r="D18" s="73" t="s">
        <v>36</v>
      </c>
    </row>
    <row r="19" spans="2:4" ht="45">
      <c r="B19" s="73" t="s">
        <v>37</v>
      </c>
      <c r="C19" s="74" t="s">
        <v>38</v>
      </c>
      <c r="D19" s="73" t="s">
        <v>39</v>
      </c>
    </row>
    <row r="20" spans="2:4" ht="45">
      <c r="B20" s="73" t="s">
        <v>40</v>
      </c>
      <c r="C20" s="74" t="s">
        <v>41</v>
      </c>
      <c r="D20" s="73" t="s">
        <v>42</v>
      </c>
    </row>
    <row r="21" spans="2:4" ht="105">
      <c r="B21" s="73" t="s">
        <v>43</v>
      </c>
      <c r="C21" s="74" t="s">
        <v>44</v>
      </c>
      <c r="D21" s="73" t="s">
        <v>45</v>
      </c>
    </row>
    <row r="22" spans="2:4" ht="105">
      <c r="B22" s="73" t="s">
        <v>46</v>
      </c>
      <c r="C22" s="74" t="s">
        <v>47</v>
      </c>
      <c r="D22" s="73"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0" t="s">
        <v>60</v>
      </c>
      <c r="E6" s="81"/>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0" t="s">
        <v>60</v>
      </c>
      <c r="E6" s="81"/>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0" t="s">
        <v>86</v>
      </c>
      <c r="E8" s="81"/>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5" sqref="B15"/>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2" t="s">
        <v>49</v>
      </c>
      <c r="B5" s="83"/>
      <c r="E5" s="3" t="s">
        <v>105</v>
      </c>
      <c r="F5" s="37" t="s">
        <v>106</v>
      </c>
      <c r="G5" s="37" t="s">
        <v>107</v>
      </c>
      <c r="J5" t="s">
        <v>108</v>
      </c>
      <c r="L5" t="s">
        <v>103</v>
      </c>
    </row>
    <row r="6" spans="1:16">
      <c r="A6" s="1" t="s">
        <v>55</v>
      </c>
      <c r="B6" s="2" t="s">
        <v>109</v>
      </c>
      <c r="E6" s="1" t="s">
        <v>110</v>
      </c>
      <c r="F6" s="45">
        <v>18724</v>
      </c>
      <c r="G6" s="45">
        <v>32242</v>
      </c>
      <c r="J6" t="s">
        <v>111</v>
      </c>
    </row>
    <row r="7" spans="1:16">
      <c r="A7" s="1" t="s">
        <v>112</v>
      </c>
      <c r="B7" s="2"/>
      <c r="E7" s="1" t="s">
        <v>113</v>
      </c>
      <c r="F7" s="45">
        <v>4</v>
      </c>
      <c r="G7" s="45">
        <v>6</v>
      </c>
    </row>
    <row r="8" spans="1:16">
      <c r="A8" s="1" t="s">
        <v>114</v>
      </c>
      <c r="B8" s="2" t="s">
        <v>115</v>
      </c>
      <c r="E8" s="6" t="s">
        <v>116</v>
      </c>
      <c r="F8" s="69">
        <f>IF(AND(F6&gt;0,F7&gt;0), F6/F7, "N/A")</f>
        <v>4681</v>
      </c>
      <c r="G8" s="69">
        <f>IF(AND(G6&gt;0,G7&gt;0), G6/G7, "N/A")</f>
        <v>5373.666666666667</v>
      </c>
    </row>
    <row r="9" spans="1:16">
      <c r="A9" s="1" t="s">
        <v>117</v>
      </c>
      <c r="B9" s="2">
        <v>2027</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1.1812297599999999</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1.1615232799999999</v>
      </c>
    </row>
    <row r="10" spans="1:16">
      <c r="A10" s="1" t="s">
        <v>6</v>
      </c>
      <c r="B10" s="45" t="s">
        <v>101</v>
      </c>
      <c r="E10" s="6" t="s">
        <v>119</v>
      </c>
      <c r="F10" s="71">
        <f>IF(OR(F9=FALSE,G9=FALSE),"N/A",(F9-G9))</f>
        <v>1.9706479999999971E-2</v>
      </c>
      <c r="G10" s="72"/>
    </row>
    <row r="11" spans="1:16">
      <c r="A11" s="1" t="s">
        <v>9</v>
      </c>
      <c r="B11" s="45" t="s">
        <v>98</v>
      </c>
      <c r="E11" s="6" t="s">
        <v>120</v>
      </c>
      <c r="F11" s="84">
        <f>IF(OR(F9=FALSE,G9=FALSE,F10=FALSE), "N/A", IF(OR(F10=0.1,AND(0.01&lt;F10,F10&lt;0.1)), 5, (IF(OR(F10=0.2,AND(0.1&lt;F10,F10&lt;0.2)), 10, (IF(OR(F10=0.3,AND(0.2&lt;F10,F10&lt;0.3)), 15, IF(F10&gt;0.3, 20,"N/A")))))))</f>
        <v>5</v>
      </c>
      <c r="G11" s="85"/>
      <c r="H11" s="86"/>
      <c r="I11" s="87"/>
      <c r="J11" s="87"/>
      <c r="K11" s="87"/>
      <c r="L11" s="87"/>
    </row>
    <row r="12" spans="1:16">
      <c r="A12" s="1" t="s">
        <v>12</v>
      </c>
      <c r="B12" s="45" t="s">
        <v>99</v>
      </c>
      <c r="H12" s="86"/>
      <c r="I12" s="87"/>
      <c r="J12" s="87"/>
      <c r="K12" s="87"/>
      <c r="L12" s="87"/>
    </row>
    <row r="13" spans="1:16">
      <c r="A13" s="1" t="s">
        <v>15</v>
      </c>
      <c r="B13" s="45" t="s">
        <v>104</v>
      </c>
    </row>
    <row r="14" spans="1:16">
      <c r="A14" s="1" t="s">
        <v>18</v>
      </c>
      <c r="B14" s="45" t="s">
        <v>100</v>
      </c>
    </row>
    <row r="15" spans="1:16">
      <c r="A15" s="1" t="s">
        <v>22</v>
      </c>
      <c r="B15" s="45" t="s">
        <v>101</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-2.5600960000000006E-2</v>
      </c>
      <c r="D4" s="12" t="s">
        <v>128</v>
      </c>
      <c r="E4" s="66">
        <f>+J4</f>
        <v>1.1812297599999999</v>
      </c>
      <c r="F4" s="67">
        <f>+K4</f>
        <v>1.1615232799999999</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1.1812297599999999</v>
      </c>
      <c r="K4" s="65">
        <f>'Inputs &amp; Outputs'!G9</f>
        <v>1.1615232799999999</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E82BDA-0B63-4095-9D10-7133B5B950ED}"/>
</file>

<file path=customXml/itemProps2.xml><?xml version="1.0" encoding="utf-8"?>
<ds:datastoreItem xmlns:ds="http://schemas.openxmlformats.org/officeDocument/2006/customXml" ds:itemID="{46A720AD-7B20-4E3E-A67A-E79467DA76D6}"/>
</file>

<file path=customXml/itemProps3.xml><?xml version="1.0" encoding="utf-8"?>
<ds:datastoreItem xmlns:ds="http://schemas.openxmlformats.org/officeDocument/2006/customXml" ds:itemID="{93292D2E-12B1-422F-9709-FC2E8050BE8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2018-10-30T20:49:34Z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