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4_US90/"/>
    </mc:Choice>
  </mc:AlternateContent>
  <xr:revisionPtr revIDLastSave="20" documentId="8_{DF44791F-19DF-4F20-A0EF-0D3EA02A7A32}" xr6:coauthVersionLast="40" xr6:coauthVersionMax="40" xr10:uidLastSave="{039ED71F-D8E2-46E3-A17B-62CC78039904}"/>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<sst xmlns="http://schemas.openxmlformats.org/spreadsheetml/2006/main" count="198" uniqueCount="144">
  <si>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</si>
  <si>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</si>
  <si>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</si>
  <si>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</si>
  <si>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</si>
  <si>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</si>
  <si>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</si>
  <si>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</si>
  <si>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</si>
  <si>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</si>
  <si>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</si>
  <si>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</si>
  <si>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</si>
  <si>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</si>
  <si>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</si>
  <si>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</si>
  <si>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</si>
  <si>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</si>
  <si>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</si>
  <si>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</si>
  <si>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</si>
  <si>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</si>
  <si>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</si>
  <si>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</si>
  <si>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</si>
  <si>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</si>
  <si>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</si>
  <si>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</si>
  <si>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</si>
  <si>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</si>
  <si>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</si>
  <si>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</si>
  <si>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</si>
  <si>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</si>
  <si>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</si>
  <si>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</si>
  <si>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</si>
  <si>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</si>
  <si>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</si>
  <si>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</si>
  <si>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</si>
  <si>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</si>
  <si>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</si>
  <si>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</si>
  <si>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</si>
  <si>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</si>
  <si>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</si>
  <si>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</si>
  <si>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</si>
  <si>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</si>
  <si>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</si>
  <si>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</si>
  <si>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</si>
  <si>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</si>
  <si>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</si>
  <si>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</si>
  <si>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</si>
  <si>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</si>
  <si>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</si>
  <si>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</si>
  <si>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</si>
  <si>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</si>
  <si>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</si>
  <si>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</si>
  <si>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</si>
  <si>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</si>
  <si>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</si>
  <si>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</si>
  <si>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</si>
  <si>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</si>
  <si>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</si>
  <si>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</si>
  <si>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</si>
  <si>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</si>
  <si>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</si>
  <si>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</si>
  <si>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</si>
  <si>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</si>
  <si>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</si>
  <si>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</si>
  <si>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</si>
  <si>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</si>
  <si>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</si>
  <si>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</si>
  <si>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</si>
  <si>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</si>
  <si>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</si>
  <si>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</si>
  <si>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</si>
  <si>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</si>
  <si>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</si>
  <si>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</si>
  <si>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</si>
  <si>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</si>
  <si>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</si>
  <si>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</si>
  <si>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</si>
  <si>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</si>
  <si>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</si>
  <si>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</si>
  <si>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</si>
  <si>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</si>
  <si>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</si>
  <si>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</si>
  <si>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</si>
  <si>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</si>
  <si>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</si>
  <si>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</si>
  <si>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</si>
  <si>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US 90 UPRR Overpass</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</si>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</sst>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0">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0" fillId="3" borderId="1" xfId="0" applyFill="1" applyBorder="1" applyAlignment="1" applyProtection="1">
      <alignment horizontal="left" wrapText="1"/>
      <protection locked="0"/>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9" t="s">
        <v>2</v>
      </c>
      <c r="C4" s="80"/>
      <c r="D4" s="81"/>
    </row>
    <row r="5" spans="1:4">
      <c r="B5" s="79"/>
      <c r="C5" s="80"/>
      <c r="D5" s="81"/>
    </row>
    <row r="6" spans="1:4">
      <c r="B6" s="56"/>
      <c r="C6" s="54"/>
      <c r="D6" s="55"/>
    </row>
    <row r="7" spans="1:4">
      <c r="B7" s="58" t="s">
        <v>3</v>
      </c>
      <c r="C7" s="58" t="s">
        <v>4</v>
      </c>
      <c r="D7" s="58" t="s">
        <v>5</v>
      </c>
    </row>
    <row r="8" spans="1:4" ht="30">
      <c r="A8" s="20"/>
      <c r="B8" s="75" t="s">
        <v>6</v>
      </c>
      <c r="C8" s="76" t="s">
        <v>7</v>
      </c>
      <c r="D8" s="75" t="s">
        <v>8</v>
      </c>
    </row>
    <row r="9" spans="1:4" ht="90">
      <c r="B9" s="75" t="s">
        <v>9</v>
      </c>
      <c r="C9" s="76" t="s">
        <v>10</v>
      </c>
      <c r="D9" s="75" t="s">
        <v>11</v>
      </c>
    </row>
    <row r="10" spans="1:4" ht="30">
      <c r="B10" s="75" t="s">
        <v>12</v>
      </c>
      <c r="C10" s="76" t="s">
        <v>13</v>
      </c>
      <c r="D10" s="75" t="s">
        <v>14</v>
      </c>
    </row>
    <row r="11" spans="1:4" ht="30">
      <c r="B11" s="75" t="s">
        <v>15</v>
      </c>
      <c r="C11" s="76" t="s">
        <v>16</v>
      </c>
      <c r="D11" s="75" t="s">
        <v>17</v>
      </c>
    </row>
    <row r="12" spans="1:4" ht="45">
      <c r="B12" s="77" t="s">
        <v>18</v>
      </c>
      <c r="C12" s="78" t="s">
        <v>19</v>
      </c>
      <c r="D12" s="75" t="s">
        <v>20</v>
      </c>
    </row>
    <row r="13" spans="1:4">
      <c r="B13" s="77"/>
      <c r="C13" s="78"/>
      <c r="D13" s="59" t="s">
        <v>21</v>
      </c>
    </row>
    <row r="14" spans="1:4" ht="45">
      <c r="B14" s="75" t="s">
        <v>22</v>
      </c>
      <c r="C14" s="76" t="s">
        <v>23</v>
      </c>
      <c r="D14" s="75" t="s">
        <v>24</v>
      </c>
    </row>
    <row r="15" spans="1:4" ht="45">
      <c r="B15" s="75" t="s">
        <v>25</v>
      </c>
      <c r="C15" s="76" t="s">
        <v>26</v>
      </c>
      <c r="D15" s="75" t="s">
        <v>27</v>
      </c>
    </row>
    <row r="16" spans="1:4" ht="45">
      <c r="B16" s="75" t="s">
        <v>28</v>
      </c>
      <c r="C16" s="76" t="s">
        <v>29</v>
      </c>
      <c r="D16" s="75" t="s">
        <v>30</v>
      </c>
    </row>
    <row r="17" spans="2:4" ht="60">
      <c r="B17" s="75" t="s">
        <v>31</v>
      </c>
      <c r="C17" s="76" t="s">
        <v>32</v>
      </c>
      <c r="D17" s="75" t="s">
        <v>33</v>
      </c>
    </row>
    <row r="18" spans="2:4" ht="45">
      <c r="B18" s="75" t="s">
        <v>34</v>
      </c>
      <c r="C18" s="76" t="s">
        <v>35</v>
      </c>
      <c r="D18" s="75" t="s">
        <v>36</v>
      </c>
    </row>
    <row r="19" spans="2:4" ht="45">
      <c r="B19" s="75" t="s">
        <v>37</v>
      </c>
      <c r="C19" s="76" t="s">
        <v>38</v>
      </c>
      <c r="D19" s="75" t="s">
        <v>39</v>
      </c>
    </row>
    <row r="20" spans="2:4" ht="45">
      <c r="B20" s="75" t="s">
        <v>40</v>
      </c>
      <c r="C20" s="76" t="s">
        <v>41</v>
      </c>
      <c r="D20" s="75" t="s">
        <v>42</v>
      </c>
    </row>
    <row r="21" spans="2:4" ht="105">
      <c r="B21" s="75" t="s">
        <v>43</v>
      </c>
      <c r="C21" s="76" t="s">
        <v>44</v>
      </c>
      <c r="D21" s="75" t="s">
        <v>45</v>
      </c>
    </row>
    <row r="22" spans="2:4" ht="105">
      <c r="B22" s="75" t="s">
        <v>46</v>
      </c>
      <c r="C22" s="76" t="s">
        <v>47</v>
      </c>
      <c r="D22" s="75"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2" t="s">
        <v>60</v>
      </c>
      <c r="E6" s="83"/>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2" t="s">
        <v>60</v>
      </c>
      <c r="E6" s="83"/>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2" t="s">
        <v>86</v>
      </c>
      <c r="E8" s="83"/>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7" sqref="B7"/>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4" t="s">
        <v>49</v>
      </c>
      <c r="B5" s="85"/>
      <c r="E5" s="3" t="s">
        <v>105</v>
      </c>
      <c r="F5" s="37" t="s">
        <v>106</v>
      </c>
      <c r="G5" s="37" t="s">
        <v>107</v>
      </c>
      <c r="J5" t="s">
        <v>108</v>
      </c>
      <c r="L5" t="s">
        <v>103</v>
      </c>
    </row>
    <row r="6" spans="1:16">
      <c r="A6" s="1" t="s">
        <v>55</v>
      </c>
      <c r="B6" s="73" t="s">
        <v>109</v>
      </c>
      <c r="E6" s="1" t="s">
        <v>110</v>
      </c>
      <c r="F6" s="74">
        <v>24125</v>
      </c>
      <c r="G6" s="74">
        <v>26969</v>
      </c>
      <c r="J6" t="s">
        <v>111</v>
      </c>
    </row>
    <row r="7" spans="1:16">
      <c r="A7" s="1" t="s">
        <v>112</v>
      </c>
      <c r="B7" s="2">
        <v>252</v>
      </c>
      <c r="E7" s="1" t="s">
        <v>113</v>
      </c>
      <c r="F7" s="45">
        <v>4</v>
      </c>
      <c r="G7" s="45">
        <v>4</v>
      </c>
    </row>
    <row r="8" spans="1:16">
      <c r="A8" s="1" t="s">
        <v>114</v>
      </c>
      <c r="B8" s="2" t="s">
        <v>115</v>
      </c>
      <c r="E8" s="6" t="s">
        <v>116</v>
      </c>
      <c r="F8" s="69">
        <f>IF(AND(F6&gt;0,F7&gt;0), F6/F7, "N/A")</f>
        <v>6031.25</v>
      </c>
      <c r="G8" s="69">
        <f>IF(AND(G6&gt;0,G7&gt;0), G6/G7, "N/A")</f>
        <v>6742.25</v>
      </c>
    </row>
    <row r="9" spans="1:16">
      <c r="A9" s="1" t="s">
        <v>117</v>
      </c>
      <c r="B9" s="2">
        <v>2024</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1.4020181250000001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1.2666504550000002</v>
      </c>
    </row>
    <row r="10" spans="1:16">
      <c r="A10" s="1" t="s">
        <v>6</v>
      </c>
      <c r="B10" s="45" t="s">
        <v>104</v>
      </c>
      <c r="E10" s="6" t="s">
        <v>119</v>
      </c>
      <c r="F10" s="71">
        <f>IF(OR(F9=FALSE,G9=FALSE),"N/A",(F9-G9))</f>
        <v>0.13536766999999994</v>
      </c>
      <c r="G10" s="72"/>
    </row>
    <row r="11" spans="1:16">
      <c r="A11" s="1" t="s">
        <v>9</v>
      </c>
      <c r="B11" s="45" t="s">
        <v>108</v>
      </c>
      <c r="E11" s="6" t="s">
        <v>120</v>
      </c>
      <c r="F11" s="86">
        <f>IF(OR(F9=FALSE,G9=FALSE,F10=FALSE), "N/A", IF(OR(F10=0.1,AND(0.01&lt;F10,F10&lt;0.1)), 5, (IF(OR(F10=0.2,AND(0.1&lt;F10,F10&lt;0.2)), 10, (IF(OR(F10=0.3,AND(0.2&lt;F10,F10&lt;0.3)), 15, IF(F10&gt;0.3, 20,"N/A")))))))</f>
        <v>10</v>
      </c>
      <c r="G11" s="87"/>
      <c r="H11" s="88"/>
      <c r="I11" s="89"/>
      <c r="J11" s="89"/>
      <c r="K11" s="89"/>
      <c r="L11" s="89"/>
    </row>
    <row r="12" spans="1:16">
      <c r="A12" s="1" t="s">
        <v>12</v>
      </c>
      <c r="B12" s="45" t="s">
        <v>100</v>
      </c>
      <c r="H12" s="88"/>
      <c r="I12" s="89"/>
      <c r="J12" s="89"/>
      <c r="K12" s="89"/>
      <c r="L12" s="89"/>
    </row>
    <row r="13" spans="1:16">
      <c r="A13" s="1" t="s">
        <v>15</v>
      </c>
      <c r="B13" s="45" t="s">
        <v>101</v>
      </c>
    </row>
    <row r="14" spans="1:16">
      <c r="A14" s="1" t="s">
        <v>18</v>
      </c>
      <c r="B14" s="45" t="s">
        <v>100</v>
      </c>
    </row>
    <row r="15" spans="1:16">
      <c r="A15" s="1" t="s">
        <v>22</v>
      </c>
      <c r="B15" s="45" t="s">
        <v>101</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1.4020181250000001</v>
      </c>
      <c r="F4" s="67">
        <f>+K4</f>
        <v>1.2666504550000002</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1.4020181250000001</v>
      </c>
      <c r="K4" s="65">
        <f>'Inputs &amp; Outputs'!G9</f>
        <v>1.2666504550000002</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f>IF('Inputs &amp; Outputs'!B11="Grade separation",B23*(J4-1),"FALSE")</f>
        <v>0.10050453125000003</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3B3AC8-2CFE-4B26-A8DB-020A1062468A}"/>
</file>

<file path=customXml/itemProps2.xml><?xml version="1.0" encoding="utf-8"?>
<ds:datastoreItem xmlns:ds="http://schemas.openxmlformats.org/officeDocument/2006/customXml" ds:itemID="{2BFAB32F-FD2A-4394-8EFC-019438DBC383}"/>
</file>

<file path=customXml/itemProps3.xml><?xml version="1.0" encoding="utf-8"?>
<ds:datastoreItem xmlns:ds="http://schemas.openxmlformats.org/officeDocument/2006/customXml" ds:itemID="{ADFE1D90-A7D2-4D0F-8629-22F0870F01E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