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P:\Infrastructure Planning Branch\Infrastructure Planning &amp; Prioritization\HGAC Coordination\2018 TIP\Broadway\"/>
    </mc:Choice>
  </mc:AlternateContent>
  <xr:revisionPtr revIDLastSave="0" documentId="10_ncr:100000_{0F69B97F-4349-479F-9A38-2601919DF540}" xr6:coauthVersionLast="31" xr6:coauthVersionMax="31" xr10:uidLastSave="{00000000-0000-0000-0000-000000000000}"/>
  <bookViews>
    <workbookView minimized="1" xWindow="0" yWindow="0" windowWidth="28800" windowHeight="1461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Outputs'!$A$1:$G$23</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17"/>
</workbook>
</file>

<file path=xl/calcChain.xml><?xml version="1.0" encoding="utf-8"?>
<calcChain xmlns="http://schemas.openxmlformats.org/spreadsheetml/2006/main">
  <c r="G8" i="11" l="1"/>
  <c r="F8" i="11"/>
  <c r="J4" i="12" l="1"/>
  <c r="B7" i="12" s="1"/>
  <c r="F9" i="11"/>
  <c r="G9" i="11"/>
  <c r="F10" i="11" s="1"/>
  <c r="F11" i="11" s="1"/>
  <c r="B6" i="12"/>
  <c r="B5" i="12"/>
  <c r="B4" i="12"/>
  <c r="B10" i="12" l="1"/>
  <c r="B8" i="12"/>
  <c r="B9" i="12"/>
  <c r="K4" i="12"/>
  <c r="E4" i="12"/>
  <c r="I4" i="12"/>
  <c r="F4" i="12" l="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<sst xmlns="http://schemas.openxmlformats.org/spreadsheetml/2006/main" count="197" uniqueCount="143">
  <si>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</si>
  <si>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</si>
  <si>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</si>
  <si>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</si>
  <si>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</si>
  <si>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</si>
  <si>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</si>
  <si>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</si>
  <si>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</si>
  <si>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</si>
  <si>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</si>
  <si>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</si>
  <si>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</si>
  <si>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</si>
  <si>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</si>
  <si>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</si>
  <si>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</si>
  <si>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</si>
  <si>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</si>
  <si>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</si>
  <si>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</si>
  <si>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</si>
  <si>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</si>
  <si>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</si>
  <si>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</si>
  <si>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</si>
  <si>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</si>
  <si>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</si>
  <si>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</si>
  <si>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</si>
  <si>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</si>
  <si>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</si>
  <si>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</si>
  <si>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</si>
  <si>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</si>
  <si>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</si>
  <si>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</si>
  <si>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</si>
  <si>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</si>
  <si>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</si>
  <si>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</si>
  <si>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</si>
  <si>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</si>
  <si>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</si>
  <si>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</si>
  <si>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</si>
  <si>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</si>
  <si>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</si>
  <si>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</si>
  <si>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</si>
  <si>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</si>
  <si>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</si>
  <si>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</si>
  <si>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</si>
  <si>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</si>
  <si>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</si>
  <si>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</si>
  <si>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</si>
  <si>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</si>
  <si>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</si>
  <si>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</si>
  <si>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</si>
  <si>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</si>
  <si>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</si>
  <si>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</si>
  <si>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</si>
  <si>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</si>
  <si>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</si>
  <si>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</si>
  <si>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</si>
  <si>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</si>
  <si>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</si>
  <si>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</si>
  <si>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</si>
  <si>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</si>
  <si>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</si>
  <si>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</si>
  <si>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</si>
  <si>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</si>
  <si>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</si>
  <si>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</si>
  <si>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</si>
  <si>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</si>
  <si>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</si>
  <si>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</si>
  <si>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</si>
  <si>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</si>
  <si>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</si>
  <si>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</si>
  <si>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</si>
  <si>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</si>
  <si>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</si>
  <si>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</si>
  <si>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</si>
  <si>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</si>
  <si>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</si>
  <si>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</si>
  <si>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</si>
  <si>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</si>
  <si>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</si>
  <si>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</si>
  <si>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</si>
  <si>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</si>
  <si>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</si>
  <si>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</si>
  <si>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</si>
  <si>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</si>
  <si>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</si>
  <si>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</si>
  <si>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</si>
  <si>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</si>
  <si>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</si>
  <si>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</si>
  <si>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</si>
  <si>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</si>
  <si>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</si>
  <si>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</si>
  <si>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</si>
  <si>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</si>
  <si>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</si>
  <si>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</si>
  <si>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</si>
  <si>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</si>
  <si>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</si>
  <si>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</si>
  <si>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</si>
  <si>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</si>
  <si>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</si>
  <si>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</si>
  <si>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</si>
  <si>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</si>
  <si>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</si>
  <si>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</si>
  <si>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</si>
  <si>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</si>
  <si>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</si>
  <si>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</si>
  <si>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</si>
  <si>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</si>
  <si>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</si>
  <si>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</si>
  <si>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</si>
  <si>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Broadway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</si>
</sst>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topLeftCell="A12" zoomScale="115" zoomScaleNormal="115" workbookViewId="0">
      <selection activeCell="D14" sqref="D14"/>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17150</v>
      </c>
      <c r="G6" s="80">
        <v>18080</v>
      </c>
      <c r="J6" t="s">
        <v>61</v>
      </c>
    </row>
    <row r="7" spans="1:16" x14ac:dyDescent="0.25">
      <c r="A7" s="2" t="s">
        <v>47</v>
      </c>
      <c r="B7" s="3"/>
      <c r="E7" s="2" t="s">
        <v>55</v>
      </c>
      <c r="F7" s="80">
        <v>4</v>
      </c>
      <c r="G7" s="80">
        <v>4</v>
      </c>
    </row>
    <row r="8" spans="1:16" x14ac:dyDescent="0.25">
      <c r="A8" s="2" t="s">
        <v>48</v>
      </c>
      <c r="B8" s="3"/>
      <c r="E8" s="7" t="s">
        <v>56</v>
      </c>
      <c r="F8" s="81">
        <f>IF(AND(F6&gt;0,F7&gt;0), F6/F7, "N/A")</f>
        <v>4287.5</v>
      </c>
      <c r="G8" s="81">
        <f>IF(AND(G6&gt;0,G7&gt;0), G6/G7, "N/A")</f>
        <v>4520</v>
      </c>
    </row>
    <row r="9" spans="1:16" x14ac:dyDescent="0.25">
      <c r="A9" s="2" t="s">
        <v>51</v>
      </c>
      <c r="B9" s="37">
        <v>2025</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1.3386555</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1.2655342800000002</v>
      </c>
    </row>
    <row r="10" spans="1:16" x14ac:dyDescent="0.25">
      <c r="A10" s="2" t="s">
        <v>93</v>
      </c>
      <c r="B10" s="54" t="s">
        <v>67</v>
      </c>
      <c r="E10" s="7" t="s">
        <v>70</v>
      </c>
      <c r="F10" s="83">
        <f>IF(OR(F9=FALSE,G9=FALSE),"N/A",(F9-G9))</f>
        <v>7.3121219999999765E-2</v>
      </c>
      <c r="G10" s="84"/>
    </row>
    <row r="11" spans="1:16" x14ac:dyDescent="0.25">
      <c r="A11" s="2" t="s">
        <v>95</v>
      </c>
      <c r="B11" s="80" t="s">
        <v>59</v>
      </c>
      <c r="E11" s="7" t="s">
        <v>75</v>
      </c>
      <c r="F11" s="94">
        <f>IF(OR(F9=FALSE,G9=FALSE,F10=FALSE), "N/A", IF(OR(F10=0.1,AND(0.01&lt;F10,F10&lt;0.1)), 5, (IF(OR(F10=0.2,AND(0.1&lt;F10,F10&lt;0.2)), 10, (IF(OR(F10=0.3,AND(0.2&lt;F10,F10&lt;0.3)), 15, IF(F10&gt;0.3, 20,"N/A")))))))</f>
        <v>5</v>
      </c>
      <c r="G11" s="95"/>
      <c r="H11" s="96"/>
      <c r="I11" s="97"/>
      <c r="J11" s="97"/>
      <c r="K11" s="97"/>
      <c r="L11" s="97"/>
    </row>
    <row r="12" spans="1:16" x14ac:dyDescent="0.25">
      <c r="A12" s="2" t="s">
        <v>58</v>
      </c>
      <c r="B12" s="80" t="s">
        <v>65</v>
      </c>
      <c r="E12" s="24"/>
      <c r="F12" s="24"/>
      <c r="G12" s="24"/>
      <c r="H12" s="96"/>
      <c r="I12" s="97"/>
      <c r="J12" s="97"/>
      <c r="K12" s="97"/>
      <c r="L12" s="97"/>
    </row>
    <row r="13" spans="1:16" x14ac:dyDescent="0.25">
      <c r="A13" s="2" t="s">
        <v>87</v>
      </c>
      <c r="B13" s="80" t="s">
        <v>68</v>
      </c>
      <c r="E13" s="24"/>
      <c r="F13" s="24"/>
      <c r="G13" s="24"/>
    </row>
    <row r="14" spans="1:16" x14ac:dyDescent="0.25">
      <c r="A14" s="2" t="s">
        <v>69</v>
      </c>
      <c r="B14" s="80" t="s">
        <v>65</v>
      </c>
      <c r="E14" s="47"/>
      <c r="F14" s="47"/>
      <c r="G14" s="47"/>
    </row>
    <row r="15" spans="1:16" x14ac:dyDescent="0.25">
      <c r="A15" s="2" t="s">
        <v>92</v>
      </c>
      <c r="B15" s="80" t="s">
        <v>67</v>
      </c>
    </row>
    <row r="16" spans="1:16" x14ac:dyDescent="0.25">
      <c r="A16" s="2" t="s">
        <v>94</v>
      </c>
      <c r="B16" s="80" t="s">
        <v>68</v>
      </c>
    </row>
    <row r="17" spans="1:6" x14ac:dyDescent="0.25">
      <c r="A17" s="2" t="s">
        <v>86</v>
      </c>
      <c r="B17" s="80" t="s">
        <v>67</v>
      </c>
      <c r="F17" s="45"/>
    </row>
    <row r="18" spans="1:6" x14ac:dyDescent="0.25">
      <c r="A18" s="2" t="s">
        <v>101</v>
      </c>
      <c r="B18" s="80">
        <v>1.6</v>
      </c>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scale="8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1.3386555</v>
      </c>
      <c r="F4" s="78">
        <f>+K4</f>
        <v>1.2655342800000002</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1.3386555</v>
      </c>
      <c r="K4" s="76">
        <f>'Inputs &amp; Outputs'!G9</f>
        <v>1.2655342800000002</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f>IF(AND('Inputs &amp; Outputs'!B11="Access management", 'Inputs &amp; Outputs'!B13="Yes",'Inputs &amp; Outputs'!B12="Other urban street", 'Inputs &amp; Outputs'!B14="Other urban street"),B22*(J4-1),"FALSE")</f>
        <v>4.063866E-2</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Lad, Paresh - HPW</cp:lastModifiedBy>
  <cp:lastPrinted>2018-10-25T19:11:01Z</cp:lastPrinted>
  <dcterms:created xsi:type="dcterms:W3CDTF">2012-07-25T15:48:32Z</dcterms:created>
  <dcterms:modified xsi:type="dcterms:W3CDTF">2018-10-25T19:12:47Z</dcterms:modified>
</cp:coreProperties>
</file>