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rastructure Planning Branch\Infrastructure Planning &amp; Prioritization\HGAC Coordination\2018 TIP\Broadway\"/>
    </mc:Choice>
  </mc:AlternateContent>
  <xr:revisionPtr revIDLastSave="0" documentId="10_ncr:100000_{F7C01F4E-4BD9-4E65-845F-F3DD60246C77}" xr6:coauthVersionLast="31" xr6:coauthVersionMax="31" xr10:uidLastSave="{00000000-0000-0000-0000-000000000000}"/>
  <bookViews>
    <workbookView xWindow="0" yWindow="0" windowWidth="20265" windowHeight="8565" activeTab="1" xr2:uid="{00000000-000D-0000-FFFF-FFFF00000000}"/>
  </bookViews>
  <sheets>
    <sheet name="Instructions" sheetId="4" r:id="rId1"/>
    <sheet name="Project Budget" sheetId="3" r:id="rId2"/>
  </sheets>
  <definedNames>
    <definedName name="_xlnm.Print_Area" localSheetId="1">'Project Budget'!$B$1:$K$43</definedName>
  </definedNames>
  <calcPr calcId="179017"/>
</workbook>
</file>

<file path=xl/calcChain.xml><?xml version="1.0" encoding="utf-8"?>
<calcChain xmlns="http://schemas.openxmlformats.org/spreadsheetml/2006/main">
  <c r="G12" i="3" l="1"/>
  <c r="E34" i="3" l="1"/>
  <c r="E33" i="3"/>
  <c r="E32" i="3"/>
  <c r="E35" i="3" l="1"/>
  <c r="D36" i="3" s="1"/>
  <c r="G19" i="3"/>
  <c r="G18" i="3"/>
  <c r="H12" i="3"/>
  <c r="G25" i="3" l="1"/>
  <c r="E25" i="3" l="1"/>
  <c r="E18" i="3" l="1"/>
  <c r="G26" i="3" s="1"/>
  <c r="E27" i="3" l="1"/>
</calcChain>
</file>

<file path=xl/sharedStrings.xml><?xml version="1.0" encoding="utf-8"?>
<sst xmlns="http://schemas.openxmlformats.org/spreadsheetml/2006/main" count="56" uniqueCount="53">
  <si>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</si>
  <si>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</si>
  <si>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</si>
  <si>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</si>
  <si>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</si>
  <si>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</si>
  <si>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</si>
  <si>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</si>
  <si>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</si>
  <si>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</si>
  <si>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</si>
  <si>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</si>
  <si>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</si>
  <si>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</si>
  <si>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</si>
  <si>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</si>
  <si>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</si>
  <si>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</si>
  <si>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</si>
  <si>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</si>
  <si>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</si>
  <si>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</si>
  <si>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</si>
  <si>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</si>
  <si>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</si>
  <si>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</si>
  <si>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</si>
  <si>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</si>
  <si>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</si>
  <si>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</si>
  <si>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</si>
  <si>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</si>
  <si>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</si>
  <si>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</si>
  <si>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Antoine Drive</t>
  </si>
  <si>
    <t>des</t>
  </si>
  <si>
    <t>real estate</t>
  </si>
  <si>
    <t>total const</t>
  </si>
  <si>
    <t>total cost</t>
  </si>
  <si>
    <t>Broadway</t>
  </si>
  <si>
    <t>20% match + design</t>
  </si>
  <si>
    <t>80% const</t>
  </si>
  <si>
    <t>benefits</t>
  </si>
  <si>
    <t>Benefit factors include</t>
  </si>
  <si>
    <t>improve traffic signal</t>
  </si>
  <si>
    <t>add turn lanes</t>
  </si>
  <si>
    <t>safety lighting at intersect</t>
  </si>
  <si>
    <t>composite benefit</t>
  </si>
  <si>
    <t>emission</t>
  </si>
  <si>
    <t>safety</t>
  </si>
  <si>
    <t>delay</t>
  </si>
  <si>
    <t xml:space="preserve">total 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</si>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</sst>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9" fontId="1" fillId="0" borderId="1" xfId="0" applyNumberFormat="1" applyFont="1" applyBorder="1"/>
    <xf numFmtId="9" fontId="1" fillId="0" borderId="1" xfId="2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36"/>
  <sheetViews>
    <sheetView tabSelected="1" topLeftCell="A3" zoomScale="80" zoomScaleNormal="80" workbookViewId="0">
      <selection activeCell="I19" sqref="I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7" max="7" width="16.28515625" bestFit="1" customWidth="1"/>
    <col min="8" max="8" width="20.5703125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39</v>
      </c>
      <c r="D6" s="20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29</v>
      </c>
      <c r="D7" s="20"/>
      <c r="O7" t="s">
        <v>30</v>
      </c>
    </row>
    <row r="8" spans="2:16">
      <c r="B8" s="5" t="s">
        <v>15</v>
      </c>
      <c r="C8" s="19" t="s">
        <v>34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G11" s="39" t="s">
        <v>38</v>
      </c>
      <c r="H11" s="39" t="s">
        <v>35</v>
      </c>
      <c r="O11" t="s">
        <v>32</v>
      </c>
    </row>
    <row r="12" spans="2:16">
      <c r="B12" s="34"/>
      <c r="C12" s="34"/>
      <c r="D12" s="34"/>
      <c r="E12" s="34"/>
      <c r="G12" s="43">
        <f>G17+H12:H13</f>
        <v>19371712</v>
      </c>
      <c r="H12" s="44">
        <f>902402+135360</f>
        <v>1037762</v>
      </c>
      <c r="O12" t="s">
        <v>33</v>
      </c>
    </row>
    <row r="13" spans="2:16">
      <c r="B13" s="6" t="s">
        <v>0</v>
      </c>
      <c r="C13" s="7"/>
      <c r="D13" s="7"/>
      <c r="E13" s="8">
        <v>0</v>
      </c>
      <c r="G13" s="43"/>
      <c r="H13" s="43">
        <v>3000000</v>
      </c>
    </row>
    <row r="14" spans="2:16">
      <c r="B14" s="6" t="s">
        <v>1</v>
      </c>
      <c r="C14" s="16">
        <v>43850</v>
      </c>
      <c r="D14" s="16">
        <v>44216</v>
      </c>
      <c r="E14" s="8"/>
      <c r="G14" s="44"/>
      <c r="H14" s="43"/>
    </row>
    <row r="15" spans="2:16">
      <c r="B15" s="6" t="s">
        <v>2</v>
      </c>
      <c r="C15" s="16">
        <v>44610</v>
      </c>
      <c r="D15" s="16">
        <v>44975</v>
      </c>
      <c r="E15" s="8">
        <v>4935</v>
      </c>
      <c r="G15" s="39"/>
      <c r="H15" s="39"/>
    </row>
    <row r="16" spans="2:16">
      <c r="B16" s="6" t="s">
        <v>3</v>
      </c>
      <c r="C16" s="7"/>
      <c r="D16" s="7"/>
      <c r="E16" s="8">
        <v>0</v>
      </c>
      <c r="G16" s="43">
        <v>4935</v>
      </c>
      <c r="H16" s="39" t="s">
        <v>36</v>
      </c>
    </row>
    <row r="17" spans="2:13">
      <c r="B17" s="6" t="s">
        <v>6</v>
      </c>
      <c r="C17" s="16">
        <v>44986</v>
      </c>
      <c r="D17" s="16">
        <v>45717</v>
      </c>
      <c r="E17" s="9">
        <v>14667160</v>
      </c>
      <c r="G17" s="44">
        <v>18333950</v>
      </c>
      <c r="H17" s="39" t="s">
        <v>37</v>
      </c>
    </row>
    <row r="18" spans="2:13">
      <c r="B18" s="21" t="s">
        <v>10</v>
      </c>
      <c r="C18" s="23"/>
      <c r="D18" s="24"/>
      <c r="E18" s="17">
        <f>SUM(E13:E17)</f>
        <v>14672095</v>
      </c>
      <c r="G18" s="44">
        <f>G17*0.8</f>
        <v>14667160</v>
      </c>
      <c r="H18" s="39" t="s">
        <v>41</v>
      </c>
    </row>
    <row r="19" spans="2:13">
      <c r="B19" s="22"/>
      <c r="C19" s="25"/>
      <c r="D19" s="26"/>
      <c r="E19" s="18"/>
      <c r="G19" s="43">
        <f>(G17*0.2)+H13</f>
        <v>6666790</v>
      </c>
      <c r="H19" s="39" t="s">
        <v>40</v>
      </c>
    </row>
    <row r="20" spans="2:13" ht="15" customHeight="1">
      <c r="B20" s="10" t="s">
        <v>11</v>
      </c>
      <c r="C20" s="30"/>
      <c r="D20" s="31"/>
      <c r="E20" s="32"/>
      <c r="G20" s="39"/>
      <c r="H20" s="39"/>
    </row>
    <row r="21" spans="2:13">
      <c r="B21" s="6" t="s">
        <v>9</v>
      </c>
      <c r="C21" s="7"/>
      <c r="D21" s="7"/>
      <c r="E21" s="8">
        <v>0</v>
      </c>
      <c r="G21" s="39" t="s">
        <v>42</v>
      </c>
      <c r="H21" s="39"/>
    </row>
    <row r="22" spans="2:13">
      <c r="B22" s="6" t="s">
        <v>5</v>
      </c>
      <c r="C22" s="7"/>
      <c r="D22" s="7"/>
      <c r="E22" s="8">
        <v>6666790</v>
      </c>
      <c r="G22" s="45">
        <v>3642</v>
      </c>
      <c r="H22" s="39" t="s">
        <v>48</v>
      </c>
    </row>
    <row r="23" spans="2:13">
      <c r="B23" s="6" t="s">
        <v>4</v>
      </c>
      <c r="C23" s="7"/>
      <c r="D23" s="7"/>
      <c r="E23" s="8">
        <v>0</v>
      </c>
      <c r="G23" s="43">
        <v>4191000</v>
      </c>
      <c r="H23" s="39" t="s">
        <v>50</v>
      </c>
    </row>
    <row r="24" spans="2:13">
      <c r="B24" s="27"/>
      <c r="C24" s="28"/>
      <c r="D24" s="28"/>
      <c r="E24" s="29"/>
      <c r="G24" s="43">
        <v>19144000</v>
      </c>
      <c r="H24" s="39" t="s">
        <v>49</v>
      </c>
    </row>
    <row r="25" spans="2:13">
      <c r="B25" s="11" t="s">
        <v>12</v>
      </c>
      <c r="C25" s="36"/>
      <c r="D25" s="37"/>
      <c r="E25" s="12">
        <f>SUM(E21:E23)</f>
        <v>6666790</v>
      </c>
      <c r="G25" s="43">
        <f>SUM(G22:G24)</f>
        <v>23338642</v>
      </c>
      <c r="H25" s="39" t="s">
        <v>51</v>
      </c>
    </row>
    <row r="26" spans="2:13">
      <c r="B26" s="27"/>
      <c r="C26" s="28"/>
      <c r="D26" s="28"/>
      <c r="E26" s="29"/>
      <c r="G26" s="46">
        <f>G25/E18</f>
        <v>1.5906823122396632</v>
      </c>
      <c r="H26" s="39" t="s">
        <v>52</v>
      </c>
    </row>
    <row r="27" spans="2:13">
      <c r="B27" s="21" t="s">
        <v>21</v>
      </c>
      <c r="C27" s="23"/>
      <c r="D27" s="24"/>
      <c r="E27" s="17">
        <f>E18+E25</f>
        <v>21338885</v>
      </c>
    </row>
    <row r="28" spans="2:13">
      <c r="B28" s="22"/>
      <c r="C28" s="25"/>
      <c r="D28" s="26"/>
      <c r="E28" s="18"/>
    </row>
    <row r="29" spans="2:13">
      <c r="M29" s="2"/>
    </row>
    <row r="31" spans="2:13">
      <c r="C31" s="38" t="s">
        <v>43</v>
      </c>
      <c r="D31" s="39"/>
      <c r="E31" s="38"/>
    </row>
    <row r="32" spans="2:13">
      <c r="C32" s="39" t="s">
        <v>44</v>
      </c>
      <c r="D32" s="40">
        <v>0.22</v>
      </c>
      <c r="E32" s="41">
        <f>1-D32</f>
        <v>0.78</v>
      </c>
    </row>
    <row r="33" spans="3:5">
      <c r="C33" s="39" t="s">
        <v>45</v>
      </c>
      <c r="D33" s="40">
        <v>0.25</v>
      </c>
      <c r="E33" s="41">
        <f t="shared" ref="E33" si="0">1-D33</f>
        <v>0.75</v>
      </c>
    </row>
    <row r="34" spans="3:5">
      <c r="C34" s="39" t="s">
        <v>46</v>
      </c>
      <c r="D34" s="40">
        <v>0.75</v>
      </c>
      <c r="E34" s="41">
        <f>1-D34</f>
        <v>0.25</v>
      </c>
    </row>
    <row r="35" spans="3:5">
      <c r="C35" s="39"/>
      <c r="D35" s="39"/>
      <c r="E35" s="38">
        <f>PRODUCT(E32:E34)</f>
        <v>0.14624999999999999</v>
      </c>
    </row>
    <row r="36" spans="3:5">
      <c r="C36" s="39" t="s">
        <v>47</v>
      </c>
      <c r="D36" s="42">
        <f>1-E35</f>
        <v>0.85375000000000001</v>
      </c>
      <c r="E36" s="38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disablePrompts="1"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Lad, Paresh - HPW</cp:lastModifiedBy>
  <cp:lastPrinted>2018-10-25T19:27:56Z</cp:lastPrinted>
  <dcterms:created xsi:type="dcterms:W3CDTF">2014-09-17T12:05:47Z</dcterms:created>
  <dcterms:modified xsi:type="dcterms:W3CDTF">2018-10-30T19:23:47Z</dcterms:modified>
</cp:coreProperties>
</file>