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6_FM2025/"/>
    </mc:Choice>
  </mc:AlternateContent>
  <xr:revisionPtr revIDLastSave="7" documentId="10_ncr:100000_{A9C9F089-05E0-44F7-A6BC-FFA4B3A949DC}" xr6:coauthVersionLast="40" xr6:coauthVersionMax="40" xr10:uidLastSave="{411E7887-9976-4BA9-868C-CF07B086A5C6}"/>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9" i="12"/>
  <c r="B7" i="12"/>
  <c r="B6" i="12"/>
  <c r="B5" i="12"/>
  <c r="B4"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B10" i="12"/>
  <c r="G9" i="11"/>
  <c r="B8" i="12"/>
  <c r="E4" i="12"/>
  <c r="F9" i="11"/>
  <c r="F10" i="11"/>
  <c r="F11" i="11"/>
  <c r="K4" i="12"/>
  <c r="F4" i="12"/>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<sst xmlns="http://schemas.openxmlformats.org/spreadsheetml/2006/main" count="198" uniqueCount="144">
  <si>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</si>
  <si>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</si>
  <si>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</si>
  <si>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</si>
  <si>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</si>
  <si>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</si>
  <si>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</si>
  <si>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</si>
  <si>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</si>
  <si>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</si>
  <si>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</si>
  <si>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</si>
  <si>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</si>
  <si>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</si>
  <si>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</si>
  <si>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</si>
  <si>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</si>
  <si>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</si>
  <si>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</si>
  <si>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</si>
  <si>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</si>
  <si>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</si>
  <si>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</si>
  <si>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</si>
  <si>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</si>
  <si>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</si>
  <si>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</si>
  <si>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</si>
  <si>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</si>
  <si>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</si>
  <si>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</si>
  <si>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</si>
  <si>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</si>
  <si>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</si>
  <si>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</si>
  <si>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</si>
  <si>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</si>
  <si>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</si>
  <si>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</si>
  <si>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</si>
  <si>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</si>
  <si>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</si>
  <si>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</si>
  <si>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</si>
  <si>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</si>
  <si>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</si>
  <si>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</si>
  <si>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</si>
  <si>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</si>
  <si>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</si>
  <si>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</si>
  <si>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</si>
  <si>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</si>
  <si>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</si>
  <si>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</si>
  <si>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</si>
  <si>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</si>
  <si>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</si>
  <si>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</si>
  <si>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</si>
  <si>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</si>
  <si>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</si>
  <si>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</si>
  <si>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</si>
  <si>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</si>
  <si>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</si>
  <si>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</si>
  <si>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</si>
  <si>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</si>
  <si>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</si>
  <si>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</si>
  <si>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</si>
  <si>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</si>
  <si>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</si>
  <si>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</si>
  <si>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</si>
  <si>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</si>
  <si>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</si>
  <si>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</si>
  <si>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</si>
  <si>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</si>
  <si>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</si>
  <si>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</si>
  <si>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</si>
  <si>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</si>
  <si>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</si>
  <si>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</si>
  <si>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</si>
  <si>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</si>
  <si>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</si>
  <si>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</si>
  <si>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</si>
  <si>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</si>
  <si>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</si>
  <si>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</si>
  <si>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</si>
  <si>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</si>
  <si>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</si>
  <si>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</si>
  <si>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</si>
  <si>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</si>
  <si>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</si>
  <si>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</si>
  <si>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</si>
  <si>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</si>
  <si>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</si>
  <si>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</si>
  <si>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</si>
  <si>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</si>
  <si>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2025 Bridge Turn Lanes</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</si>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</sst>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0" fillId="3" borderId="1" xfId="0" applyFill="1" applyBorder="1" applyAlignment="1" applyProtection="1">
      <alignment horizontal="lef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7" sqref="B7"/>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ht="30">
      <c r="A6" s="1" t="s">
        <v>55</v>
      </c>
      <c r="B6" s="73" t="s">
        <v>109</v>
      </c>
      <c r="E6" s="1" t="s">
        <v>110</v>
      </c>
      <c r="F6" s="45">
        <v>9458</v>
      </c>
      <c r="G6" s="45">
        <v>11401</v>
      </c>
      <c r="J6" t="s">
        <v>111</v>
      </c>
    </row>
    <row r="7" spans="1:16">
      <c r="A7" s="1" t="s">
        <v>112</v>
      </c>
      <c r="B7" s="2">
        <v>254</v>
      </c>
      <c r="E7" s="1" t="s">
        <v>113</v>
      </c>
      <c r="F7" s="45">
        <v>2</v>
      </c>
      <c r="G7" s="45">
        <v>3</v>
      </c>
    </row>
    <row r="8" spans="1:16">
      <c r="A8" s="1" t="s">
        <v>114</v>
      </c>
      <c r="B8" s="2" t="s">
        <v>115</v>
      </c>
      <c r="E8" s="6" t="s">
        <v>116</v>
      </c>
      <c r="F8" s="69">
        <f>IF(AND(F6&gt;0,F7&gt;0), F6/F7, "N/A")</f>
        <v>4729</v>
      </c>
      <c r="G8" s="69">
        <f>IF(AND(G6&gt;0,G7&gt;0), G6/G7, "N/A")</f>
        <v>3800.3333333333335</v>
      </c>
    </row>
    <row r="9" spans="1:16">
      <c r="A9" s="1" t="s">
        <v>117</v>
      </c>
      <c r="B9" s="2">
        <v>2023</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1.3541433199999999</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1.1905326649333334</v>
      </c>
    </row>
    <row r="10" spans="1:16">
      <c r="A10" s="1" t="s">
        <v>6</v>
      </c>
      <c r="B10" s="45" t="s">
        <v>101</v>
      </c>
      <c r="E10" s="6" t="s">
        <v>119</v>
      </c>
      <c r="F10" s="71">
        <f>IF(OR(F9=FALSE,G9=FALSE),"N/A",(F9-G9))</f>
        <v>0.1636106550666665</v>
      </c>
      <c r="G10" s="72"/>
    </row>
    <row r="11" spans="1:16">
      <c r="A11" s="1" t="s">
        <v>9</v>
      </c>
      <c r="B11" s="45" t="s">
        <v>98</v>
      </c>
      <c r="E11" s="6" t="s">
        <v>120</v>
      </c>
      <c r="F11" s="85">
        <f>IF(OR(F9=FALSE,G9=FALSE,F10=FALSE), "N/A", IF(OR(F10=0.1,AND(0.01&lt;F10,F10&lt;0.1)), 5, (IF(OR(F10=0.2,AND(0.1&lt;F10,F10&lt;0.2)), 10, (IF(OR(F10=0.3,AND(0.2&lt;F10,F10&lt;0.3)), 15, IF(F10&gt;0.3, 20,"N/A")))))))</f>
        <v>10</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101</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1.3541433199999999</v>
      </c>
      <c r="F4" s="67">
        <f>+K4</f>
        <v>1.1905326649333334</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1.3541433199999999</v>
      </c>
      <c r="K4" s="65">
        <f>'Inputs &amp; Outputs'!G9</f>
        <v>1.1905326649333334</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3.2577626666666637E-2</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EB4B96-FCE1-4F4F-8136-E71981D0823B}"/>
</file>

<file path=customXml/itemProps2.xml><?xml version="1.0" encoding="utf-8"?>
<ds:datastoreItem xmlns:ds="http://schemas.openxmlformats.org/officeDocument/2006/customXml" ds:itemID="{D78AD775-CD32-423A-BC41-3AB3E5872E5C}"/>
</file>

<file path=customXml/itemProps3.xml><?xml version="1.0" encoding="utf-8"?>
<ds:datastoreItem xmlns:ds="http://schemas.openxmlformats.org/officeDocument/2006/customXml" ds:itemID="{1DEE2FA3-3758-49FF-B6A3-24081CE7F83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