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1_HW_SH288/"/>
    </mc:Choice>
  </mc:AlternateContent>
  <xr:revisionPtr revIDLastSave="0" documentId="10_ncr:100000_{29769C12-95C3-400C-AAC1-B3D6D053CE66}" xr6:coauthVersionLast="31" xr6:coauthVersionMax="37" xr10:uidLastSave="{00000000-0000-0000-0000-000000000000}"/>
  <bookViews>
    <workbookView xWindow="0" yWindow="0" windowWidth="21570" windowHeight="1021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<sst xmlns="http://schemas.openxmlformats.org/spreadsheetml/2006/main" count="198" uniqueCount="145">
  <si>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</si>
  <si>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</si>
  <si>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</si>
  <si>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</si>
  <si>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</si>
  <si>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</si>
  <si>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</si>
  <si>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</si>
  <si>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</si>
  <si>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</si>
  <si>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</si>
  <si>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</si>
  <si>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</si>
  <si>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</si>
  <si>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</si>
  <si>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</si>
  <si>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</si>
  <si>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</si>
  <si>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</si>
  <si>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</si>
  <si>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</si>
  <si>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</si>
  <si>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</si>
  <si>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</si>
  <si>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</si>
  <si>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</si>
  <si>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</si>
  <si>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</si>
  <si>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</si>
  <si>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</si>
  <si>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</si>
  <si>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</si>
  <si>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</si>
  <si>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</si>
  <si>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</si>
  <si>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</si>
  <si>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</si>
  <si>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</si>
  <si>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</si>
  <si>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</si>
  <si>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</si>
  <si>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</si>
  <si>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</si>
  <si>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</si>
  <si>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</si>
  <si>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</si>
  <si>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</si>
  <si>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</si>
  <si>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</si>
  <si>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</si>
  <si>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</si>
  <si>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</si>
  <si>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</si>
  <si>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</si>
  <si>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</si>
  <si>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</si>
  <si>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</si>
  <si>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</si>
  <si>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</si>
  <si>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</si>
  <si>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</si>
  <si>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</si>
  <si>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</si>
  <si>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</si>
  <si>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</si>
  <si>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</si>
  <si>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</si>
  <si>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</si>
  <si>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</si>
  <si>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</si>
  <si>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</si>
  <si>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</si>
  <si>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</si>
  <si>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</si>
  <si>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</si>
  <si>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</si>
  <si>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</si>
  <si>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</si>
  <si>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</si>
  <si>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</si>
  <si>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</si>
  <si>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</si>
  <si>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</si>
  <si>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</si>
  <si>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</si>
  <si>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</si>
  <si>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</si>
  <si>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</si>
  <si>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</si>
  <si>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</si>
  <si>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</si>
  <si>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</si>
  <si>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</si>
  <si>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</si>
  <si>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</si>
  <si>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</si>
  <si>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</si>
  <si>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</si>
  <si>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</si>
  <si>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</si>
  <si>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</si>
  <si>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</si>
  <si>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</si>
  <si>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</si>
  <si>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</si>
  <si>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</si>
  <si>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</si>
  <si>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</si>
  <si>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</si>
  <si>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</si>
  <si>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</si>
  <si>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</si>
  <si>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</si>
  <si>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</si>
  <si>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</si>
  <si>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</si>
  <si>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</si>
  <si>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</si>
  <si>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</si>
  <si>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</si>
  <si>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</si>
  <si>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</si>
  <si>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</si>
  <si>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</si>
  <si>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</si>
  <si>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</si>
  <si>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</si>
  <si>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</si>
  <si>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</si>
  <si>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</si>
  <si>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</si>
  <si>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</si>
  <si>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</si>
  <si>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</si>
  <si>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</si>
  <si>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</si>
  <si>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</si>
  <si>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</si>
  <si>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</si>
  <si>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</si>
  <si>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</si>
  <si>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</si>
  <si>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SH 288/CR 60 Grade Separation</t>
  </si>
  <si>
    <t>0598-02-116</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</si>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</sst>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
      <sz val="11"/>
      <color rgb="FF0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
      <patternFill patternType="solid">
        <fgColor rgb="FFDCE6F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3" fontId="11" fillId="14" borderId="1" xfId="0" applyNumberFormat="1" applyFont="1" applyFill="1" applyBorder="1" applyProtection="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B1" zoomScale="115" zoomScaleNormal="115" workbookViewId="0">
      <selection activeCell="F7" sqref="F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x14ac:dyDescent="0.25">
      <c r="A6" s="2" t="s">
        <v>5</v>
      </c>
      <c r="B6" s="3" t="s">
        <v>142</v>
      </c>
      <c r="E6" s="2" t="s">
        <v>54</v>
      </c>
      <c r="F6" s="85">
        <v>61581</v>
      </c>
      <c r="G6" s="80">
        <v>64304</v>
      </c>
      <c r="J6" t="s">
        <v>61</v>
      </c>
    </row>
    <row r="7" spans="1:16" x14ac:dyDescent="0.25">
      <c r="A7" s="2" t="s">
        <v>47</v>
      </c>
      <c r="B7" s="3"/>
      <c r="E7" s="2" t="s">
        <v>55</v>
      </c>
      <c r="F7" s="80">
        <v>4</v>
      </c>
      <c r="G7" s="80">
        <v>8</v>
      </c>
    </row>
    <row r="8" spans="1:16" x14ac:dyDescent="0.25">
      <c r="A8" s="2" t="s">
        <v>48</v>
      </c>
      <c r="B8" s="3" t="s">
        <v>143</v>
      </c>
      <c r="E8" s="7" t="s">
        <v>56</v>
      </c>
      <c r="F8" s="81">
        <f>IF(AND(F6&gt;0,F7&gt;0), F6/F7, "N/A")</f>
        <v>15395.25</v>
      </c>
      <c r="G8" s="81">
        <f>IF(AND(G6&gt;0,G7&gt;0), G6/G7, "N/A")</f>
        <v>8038</v>
      </c>
    </row>
    <row r="9" spans="1:16" x14ac:dyDescent="0.25">
      <c r="A9" s="2" t="s">
        <v>51</v>
      </c>
      <c r="B9" s="37">
        <v>2023</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1.7370620450000001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1.0905473766000002</v>
      </c>
    </row>
    <row r="10" spans="1:16" x14ac:dyDescent="0.25">
      <c r="A10" s="2" t="s">
        <v>93</v>
      </c>
      <c r="B10" s="54" t="s">
        <v>144</v>
      </c>
      <c r="E10" s="7" t="s">
        <v>70</v>
      </c>
      <c r="F10" s="83">
        <f>IF(OR(F9=FALSE,G9=FALSE),"N/A",(F9-G9))</f>
        <v>0.64651466839999983</v>
      </c>
      <c r="G10" s="84"/>
    </row>
    <row r="11" spans="1:16" x14ac:dyDescent="0.25">
      <c r="A11" s="2" t="s">
        <v>95</v>
      </c>
      <c r="B11" s="80" t="s">
        <v>60</v>
      </c>
      <c r="E11" s="7" t="s">
        <v>75</v>
      </c>
      <c r="F11" s="95">
        <f>IF(OR(F9=FALSE,G9=FALSE,F10=FALSE), "N/A", IF(OR(F10=0.1,AND(0.01&lt;F10,F10&lt;0.1)), 5, (IF(OR(F10=0.2,AND(0.1&lt;F10,F10&lt;0.2)), 10, (IF(OR(F10=0.3,AND(0.2&lt;F10,F10&lt;0.3)), 15, IF(F10&gt;0.3, 20,"N/A")))))))</f>
        <v>20</v>
      </c>
      <c r="G11" s="96"/>
      <c r="H11" s="97"/>
      <c r="I11" s="98"/>
      <c r="J11" s="98"/>
      <c r="K11" s="98"/>
      <c r="L11" s="98"/>
    </row>
    <row r="12" spans="1:16" x14ac:dyDescent="0.25">
      <c r="A12" s="2" t="s">
        <v>58</v>
      </c>
      <c r="B12" s="80" t="s">
        <v>64</v>
      </c>
      <c r="E12" s="24"/>
      <c r="F12" s="24"/>
      <c r="G12" s="24"/>
      <c r="H12" s="97"/>
      <c r="I12" s="98"/>
      <c r="J12" s="98"/>
      <c r="K12" s="98"/>
      <c r="L12" s="98"/>
    </row>
    <row r="13" spans="1:16" x14ac:dyDescent="0.25">
      <c r="A13" s="2" t="s">
        <v>87</v>
      </c>
      <c r="B13" s="80" t="s">
        <v>144</v>
      </c>
      <c r="E13" s="24"/>
      <c r="F13" s="24"/>
      <c r="G13" s="24"/>
    </row>
    <row r="14" spans="1:16" x14ac:dyDescent="0.25">
      <c r="A14" s="2" t="s">
        <v>69</v>
      </c>
      <c r="B14" s="80" t="s">
        <v>64</v>
      </c>
      <c r="E14" s="47"/>
      <c r="F14" s="47"/>
      <c r="G14" s="47"/>
    </row>
    <row r="15" spans="1:16" x14ac:dyDescent="0.25">
      <c r="A15" s="2" t="s">
        <v>92</v>
      </c>
      <c r="B15" s="80" t="s">
        <v>68</v>
      </c>
    </row>
    <row r="16" spans="1:16" x14ac:dyDescent="0.25">
      <c r="A16" s="2" t="s">
        <v>94</v>
      </c>
      <c r="B16" s="80" t="s">
        <v>68</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1.7370620450000001</v>
      </c>
      <c r="F4" s="78">
        <f>+K4</f>
        <v>1.0905473766000002</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1.7370620450000001</v>
      </c>
      <c r="K4" s="76">
        <f>'Inputs &amp; Outputs'!G9</f>
        <v>1.0905473766000002</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f>IF('Inputs &amp; Outputs'!B11="Grade separation",B23*(J4-1),"FALSE")</f>
        <v>0.18426551125000001</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E7F842-9AF3-4DFB-AF81-8E419A17FA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6273EE-C844-4817-8AD6-8502F28F5B3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bb691747-8bc2-4259-b27e-e7a3fc70b31c"/>
    <ds:schemaRef ds:uri="http://www.w3.org/XML/1998/namespace"/>
    <ds:schemaRef ds:uri="http://purl.org/dc/dcmitype/"/>
  </ds:schemaRefs>
</ds:datastoreItem>
</file>

<file path=customXml/itemProps3.xml><?xml version="1.0" encoding="utf-8"?>
<ds:datastoreItem xmlns:ds="http://schemas.openxmlformats.org/officeDocument/2006/customXml" ds:itemID="{CECEA011-E2D9-4202-9FA2-1A544914B0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Osborne</cp:lastModifiedBy>
  <cp:lastPrinted>2018-04-10T17:15:43Z</cp:lastPrinted>
  <dcterms:created xsi:type="dcterms:W3CDTF">2012-07-25T15:48:32Z</dcterms:created>
  <dcterms:modified xsi:type="dcterms:W3CDTF">2018-10-29T21:35:15Z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