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36_HW_SH288/"/>
    </mc:Choice>
  </mc:AlternateContent>
  <xr:revisionPtr revIDLastSave="0" documentId="10_ncr:100000_{0E32232C-4778-42ED-98E8-30BB4E77087A}" xr6:coauthVersionLast="31" xr6:coauthVersionMax="37" xr10:uidLastSave="{00000000-0000-0000-0000-000000000000}"/>
  <bookViews>
    <workbookView xWindow="0" yWindow="0" windowWidth="21570" windowHeight="1021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17"/>
</workbook>
</file>

<file path=xl/calcChain.xml><?xml version="1.0" encoding="utf-8"?>
<calcChain xmlns="http://schemas.openxmlformats.org/spreadsheetml/2006/main">
  <c r="G8" i="11" l="1"/>
  <c r="F8" i="11"/>
  <c r="J4" i="12" l="1"/>
  <c r="B7" i="12" s="1"/>
  <c r="F9" i="11"/>
  <c r="G9" i="11" l="1"/>
  <c r="B10" i="12"/>
  <c r="B8" i="12"/>
  <c r="B9" i="12"/>
  <c r="E4" i="12"/>
  <c r="I4" i="12"/>
  <c r="F10" i="11" l="1"/>
  <c r="F11" i="11" s="1"/>
  <c r="B6" i="12"/>
  <c r="B4" i="12"/>
  <c r="B5" i="12"/>
  <c r="K4" i="12"/>
  <c r="F4" i="12" s="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<sst xmlns="http://schemas.openxmlformats.org/spreadsheetml/2006/main" count="198" uniqueCount="144">
  <si>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</si>
  <si>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</si>
  <si>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</si>
  <si>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</si>
  <si>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</si>
  <si>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</si>
  <si>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</si>
  <si>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</si>
  <si>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</si>
  <si>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</si>
  <si>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</si>
  <si>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</si>
  <si>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</si>
  <si>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</si>
  <si>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</si>
  <si>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</si>
  <si>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</si>
  <si>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</si>
  <si>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</si>
  <si>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</si>
  <si>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</si>
  <si>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</si>
  <si>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</si>
  <si>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</si>
  <si>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</si>
  <si>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</si>
  <si>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</si>
  <si>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</si>
  <si>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</si>
  <si>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</si>
  <si>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</si>
  <si>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</si>
  <si>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</si>
  <si>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</si>
  <si>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</si>
  <si>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</si>
  <si>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</si>
  <si>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</si>
  <si>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</si>
  <si>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</si>
  <si>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</si>
  <si>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</si>
  <si>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</si>
  <si>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</si>
  <si>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</si>
  <si>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</si>
  <si>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</si>
  <si>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</si>
  <si>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</si>
  <si>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</si>
  <si>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</si>
  <si>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</si>
  <si>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</si>
  <si>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</si>
  <si>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</si>
  <si>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</si>
  <si>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</si>
  <si>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</si>
  <si>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</si>
  <si>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</si>
  <si>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</si>
  <si>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</si>
  <si>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</si>
  <si>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</si>
  <si>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</si>
  <si>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</si>
  <si>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</si>
  <si>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</si>
  <si>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</si>
  <si>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</si>
  <si>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</si>
  <si>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</si>
  <si>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</si>
  <si>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</si>
  <si>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</si>
  <si>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</si>
  <si>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</si>
  <si>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</si>
  <si>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</si>
  <si>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</si>
  <si>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</si>
  <si>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</si>
  <si>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</si>
  <si>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</si>
  <si>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</si>
  <si>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</si>
  <si>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</si>
  <si>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</si>
  <si>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</si>
  <si>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</si>
  <si>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</si>
  <si>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</si>
  <si>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</si>
  <si>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</si>
  <si>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</si>
  <si>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</si>
  <si>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</si>
  <si>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</si>
  <si>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</si>
  <si>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</si>
  <si>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</si>
  <si>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</si>
  <si>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</si>
  <si>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</si>
  <si>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</si>
  <si>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</si>
  <si>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</si>
  <si>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</si>
  <si>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</si>
  <si>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</si>
  <si>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</si>
  <si>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</si>
  <si>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</si>
  <si>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</si>
  <si>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</si>
  <si>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</si>
  <si>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</si>
  <si>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</si>
  <si>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</si>
  <si>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</si>
  <si>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</si>
  <si>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</si>
  <si>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</si>
  <si>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</si>
  <si>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</si>
  <si>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</si>
  <si>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</si>
  <si>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</si>
  <si>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</si>
  <si>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</si>
  <si>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</si>
  <si>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</si>
  <si>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</si>
  <si>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</si>
  <si>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</si>
  <si>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</si>
  <si>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</si>
  <si>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</si>
  <si>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</si>
  <si>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</si>
  <si>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</si>
  <si>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</si>
  <si>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SH 288/Rodeo Palms Pkwy Grade Separation</t>
  </si>
  <si>
    <t>0598-02-111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</si>
</sst>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0" fillId="3" borderId="1" xfId="0" applyFill="1" applyBorder="1" applyAlignment="1" applyProtection="1">
      <alignment horizontal="left" wrapText="1"/>
      <protection locked="0"/>
    </xf>
    <xf numFmtId="3" fontId="0" fillId="3" borderId="1" xfId="0" applyNumberFormat="1" applyFill="1" applyBorder="1" applyAlignment="1" applyProtection="1">
      <alignment horizontal="center" vertical="center"/>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9" t="s">
        <v>140</v>
      </c>
      <c r="C4" s="90"/>
      <c r="D4" s="91"/>
    </row>
    <row r="5" spans="1:13" x14ac:dyDescent="0.25">
      <c r="B5" s="89"/>
      <c r="C5" s="90"/>
      <c r="D5" s="91"/>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7" t="s">
        <v>69</v>
      </c>
      <c r="C12" s="88" t="s">
        <v>113</v>
      </c>
      <c r="D12" s="68" t="s">
        <v>114</v>
      </c>
    </row>
    <row r="13" spans="1:13" x14ac:dyDescent="0.25">
      <c r="B13" s="87"/>
      <c r="C13" s="88"/>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2" t="s">
        <v>25</v>
      </c>
      <c r="E6" s="93"/>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2" t="s">
        <v>25</v>
      </c>
      <c r="E6" s="93"/>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2" t="s">
        <v>26</v>
      </c>
      <c r="E8" s="93"/>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topLeftCell="B4" zoomScale="115" zoomScaleNormal="115" workbookViewId="0">
      <selection activeCell="G14" sqref="G14"/>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4" t="s">
        <v>0</v>
      </c>
      <c r="B5" s="95"/>
      <c r="E5" s="4" t="s">
        <v>49</v>
      </c>
      <c r="F5" s="44" t="s">
        <v>53</v>
      </c>
      <c r="G5" s="44" t="s">
        <v>52</v>
      </c>
      <c r="J5" t="s">
        <v>60</v>
      </c>
      <c r="L5" t="s">
        <v>65</v>
      </c>
    </row>
    <row r="6" spans="1:16" ht="45" x14ac:dyDescent="0.25">
      <c r="A6" s="2" t="s">
        <v>5</v>
      </c>
      <c r="B6" s="85" t="s">
        <v>142</v>
      </c>
      <c r="E6" s="2" t="s">
        <v>54</v>
      </c>
      <c r="F6" s="86">
        <v>82749</v>
      </c>
      <c r="G6" s="80">
        <v>96807</v>
      </c>
      <c r="J6" t="s">
        <v>61</v>
      </c>
    </row>
    <row r="7" spans="1:16" x14ac:dyDescent="0.25">
      <c r="A7" s="2" t="s">
        <v>47</v>
      </c>
      <c r="B7" s="3"/>
      <c r="E7" s="2" t="s">
        <v>55</v>
      </c>
      <c r="F7" s="80">
        <v>6</v>
      </c>
      <c r="G7" s="80">
        <v>10</v>
      </c>
    </row>
    <row r="8" spans="1:16" x14ac:dyDescent="0.25">
      <c r="A8" s="2" t="s">
        <v>48</v>
      </c>
      <c r="B8" s="3" t="s">
        <v>143</v>
      </c>
      <c r="E8" s="7" t="s">
        <v>56</v>
      </c>
      <c r="F8" s="81">
        <f>IF(AND(F6&gt;0,F7&gt;0), F6/F7, "N/A")</f>
        <v>13791.5</v>
      </c>
      <c r="G8" s="81">
        <f>IF(AND(G6&gt;0,G7&gt;0), G6/G7, "N/A")</f>
        <v>9680.7000000000007</v>
      </c>
    </row>
    <row r="9" spans="1:16" x14ac:dyDescent="0.25">
      <c r="A9" s="2" t="s">
        <v>51</v>
      </c>
      <c r="B9" s="37">
        <v>2023</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1.6796798700000002</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1.1791619136000002</v>
      </c>
    </row>
    <row r="10" spans="1:16" x14ac:dyDescent="0.25">
      <c r="A10" s="2" t="s">
        <v>93</v>
      </c>
      <c r="B10" s="54" t="s">
        <v>68</v>
      </c>
      <c r="E10" s="7" t="s">
        <v>70</v>
      </c>
      <c r="F10" s="83">
        <f>IF(OR(F9=FALSE,G9=FALSE),"N/A",(F9-G9))</f>
        <v>0.50051795639999996</v>
      </c>
      <c r="G10" s="84"/>
    </row>
    <row r="11" spans="1:16" x14ac:dyDescent="0.25">
      <c r="A11" s="2" t="s">
        <v>95</v>
      </c>
      <c r="B11" s="80" t="s">
        <v>62</v>
      </c>
      <c r="E11" s="7" t="s">
        <v>75</v>
      </c>
      <c r="F11" s="96">
        <f>IF(OR(F9=FALSE,G9=FALSE,F10=FALSE), "N/A", IF(OR(F10=0.1,AND(0.01&lt;F10,F10&lt;0.1)), 5, (IF(OR(F10=0.2,AND(0.1&lt;F10,F10&lt;0.2)), 10, (IF(OR(F10=0.3,AND(0.2&lt;F10,F10&lt;0.3)), 15, IF(F10&gt;0.3, 20,"N/A")))))))</f>
        <v>20</v>
      </c>
      <c r="G11" s="97"/>
      <c r="H11" s="98"/>
      <c r="I11" s="99"/>
      <c r="J11" s="99"/>
      <c r="K11" s="99"/>
      <c r="L11" s="99"/>
    </row>
    <row r="12" spans="1:16" x14ac:dyDescent="0.25">
      <c r="A12" s="2" t="s">
        <v>58</v>
      </c>
      <c r="B12" s="80" t="s">
        <v>64</v>
      </c>
      <c r="E12" s="24"/>
      <c r="F12" s="24"/>
      <c r="G12" s="24"/>
      <c r="H12" s="98"/>
      <c r="I12" s="99"/>
      <c r="J12" s="99"/>
      <c r="K12" s="99"/>
      <c r="L12" s="99"/>
    </row>
    <row r="13" spans="1:16" x14ac:dyDescent="0.25">
      <c r="A13" s="2" t="s">
        <v>87</v>
      </c>
      <c r="B13" s="80" t="s">
        <v>68</v>
      </c>
      <c r="E13" s="24"/>
      <c r="F13" s="24"/>
      <c r="G13" s="24"/>
    </row>
    <row r="14" spans="1:16" x14ac:dyDescent="0.25">
      <c r="A14" s="2" t="s">
        <v>69</v>
      </c>
      <c r="B14" s="80" t="s">
        <v>64</v>
      </c>
      <c r="E14" s="47"/>
      <c r="F14" s="47"/>
      <c r="G14" s="47"/>
    </row>
    <row r="15" spans="1:16" x14ac:dyDescent="0.25">
      <c r="A15" s="2" t="s">
        <v>92</v>
      </c>
      <c r="B15" s="80" t="s">
        <v>68</v>
      </c>
    </row>
    <row r="16" spans="1:16" x14ac:dyDescent="0.25">
      <c r="A16" s="2" t="s">
        <v>94</v>
      </c>
      <c r="B16" s="80" t="s">
        <v>68</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1.6796798700000002</v>
      </c>
      <c r="F4" s="78">
        <f>+K4</f>
        <v>1.1791619136000002</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1.6796798700000002</v>
      </c>
      <c r="K4" s="76">
        <f>'Inputs &amp; Outputs'!G9</f>
        <v>1.1791619136000002</v>
      </c>
    </row>
    <row r="5" spans="1:11" x14ac:dyDescent="0.25">
      <c r="A5" s="46" t="s">
        <v>72</v>
      </c>
      <c r="B5" s="50">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0.14708442399999999</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18DFD1-3C22-43BB-9B81-237D08DC0867}">
  <ds:schemaRefs>
    <ds:schemaRef ds:uri="http://schemas.microsoft.com/office/2006/metadata/properties"/>
    <ds:schemaRef ds:uri="B5D90540-3F5E-474C-9A86-D177C8B4CD2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bb691747-8bc2-4259-b27e-e7a3fc70b31c"/>
    <ds:schemaRef ds:uri="http://www.w3.org/XML/1998/namespace"/>
    <ds:schemaRef ds:uri="http://purl.org/dc/dcmitype/"/>
  </ds:schemaRefs>
</ds:datastoreItem>
</file>

<file path=customXml/itemProps2.xml><?xml version="1.0" encoding="utf-8"?>
<ds:datastoreItem xmlns:ds="http://schemas.openxmlformats.org/officeDocument/2006/customXml" ds:itemID="{6C74D3B1-72B4-4712-A0B9-D1F22150E2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6E5543-DB5C-41AB-9A0E-62AC8F9AAB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Lauren Osborne</cp:lastModifiedBy>
  <cp:lastPrinted>2018-04-10T17:15:43Z</cp:lastPrinted>
  <dcterms:created xsi:type="dcterms:W3CDTF">2012-07-25T15:48:32Z</dcterms:created>
  <dcterms:modified xsi:type="dcterms:W3CDTF">2018-10-30T14:24:03Z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