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5_FM1942/"/>
    </mc:Choice>
  </mc:AlternateContent>
  <xr:revisionPtr revIDLastSave="50" documentId="8_{4B498A83-FA51-4984-872B-DFAB67F2AB99}" xr6:coauthVersionLast="40" xr6:coauthVersionMax="40" xr10:uidLastSave="{3B6B2D29-4709-42B5-80DF-AB3D00F3C9E7}"/>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B6" i="12"/>
  <c r="B5" i="12"/>
  <c r="B4" i="12"/>
  <c r="G9" i="11"/>
  <c r="F10" i="11"/>
  <c r="F11" i="11"/>
  <c r="B10" i="12"/>
  <c r="B8" i="12"/>
  <c r="B9" i="12"/>
  <c r="E4"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<sst xmlns="http://schemas.openxmlformats.org/spreadsheetml/2006/main" count="198" uniqueCount="144">
  <si>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</si>
  <si>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</si>
  <si>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</si>
  <si>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</si>
  <si>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</si>
  <si>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</si>
  <si>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</si>
  <si>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</si>
  <si>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</si>
  <si>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</si>
  <si>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</si>
  <si>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</si>
  <si>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</si>
  <si>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</si>
  <si>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</si>
  <si>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</si>
  <si>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</si>
  <si>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</si>
  <si>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</si>
  <si>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</si>
  <si>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</si>
  <si>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</si>
  <si>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</si>
  <si>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</si>
  <si>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</si>
  <si>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</si>
  <si>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</si>
  <si>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</si>
  <si>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</si>
  <si>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</si>
  <si>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</si>
  <si>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</si>
  <si>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</si>
  <si>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</si>
  <si>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</si>
  <si>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</si>
  <si>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</si>
  <si>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</si>
  <si>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</si>
  <si>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</si>
  <si>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</si>
  <si>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</si>
  <si>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</si>
  <si>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</si>
  <si>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</si>
  <si>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</si>
  <si>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</si>
  <si>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</si>
  <si>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</si>
  <si>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</si>
  <si>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</si>
  <si>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</si>
  <si>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</si>
  <si>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</si>
  <si>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</si>
  <si>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</si>
  <si>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</si>
  <si>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</si>
  <si>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</si>
  <si>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</si>
  <si>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</si>
  <si>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</si>
  <si>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</si>
  <si>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</si>
  <si>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</si>
  <si>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</si>
  <si>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</si>
  <si>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</si>
  <si>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</si>
  <si>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</si>
  <si>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</si>
  <si>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</si>
  <si>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</si>
  <si>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</si>
  <si>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</si>
  <si>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</si>
  <si>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</si>
  <si>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</si>
  <si>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</si>
  <si>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</si>
  <si>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</si>
  <si>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</si>
  <si>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</si>
  <si>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</si>
  <si>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</si>
  <si>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</si>
  <si>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</si>
  <si>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</si>
  <si>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</si>
  <si>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</si>
  <si>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</si>
  <si>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</si>
  <si>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</si>
  <si>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</si>
  <si>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</si>
  <si>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</si>
  <si>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</si>
  <si>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</si>
  <si>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</si>
  <si>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</si>
  <si>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</si>
  <si>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</si>
  <si>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</si>
  <si>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</si>
  <si>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</si>
  <si>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</si>
  <si>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</si>
  <si>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</si>
  <si>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</si>
  <si>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FM 1942 Turn Lanes</t>
  </si>
  <si>
    <t>ADT</t>
  </si>
  <si>
    <t>ITS infrastructure</t>
  </si>
  <si>
    <t>Application ID Number:</t>
  </si>
  <si>
    <t>Number of Lanes</t>
  </si>
  <si>
    <t>Sponsor ID Number (CSJ, etc.):</t>
  </si>
  <si>
    <t>N/A</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</si>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</sst>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8" t="s">
        <v>2</v>
      </c>
      <c r="C4" s="79"/>
      <c r="D4" s="80"/>
    </row>
    <row r="5" spans="1:4">
      <c r="B5" s="78"/>
      <c r="C5" s="79"/>
      <c r="D5" s="80"/>
    </row>
    <row r="6" spans="1:4">
      <c r="B6" s="56"/>
      <c r="C6" s="54"/>
      <c r="D6" s="55"/>
    </row>
    <row r="7" spans="1:4">
      <c r="B7" s="58" t="s">
        <v>3</v>
      </c>
      <c r="C7" s="58" t="s">
        <v>4</v>
      </c>
      <c r="D7" s="58" t="s">
        <v>5</v>
      </c>
    </row>
    <row r="8" spans="1:4" ht="30">
      <c r="A8" s="20"/>
      <c r="B8" s="73" t="s">
        <v>6</v>
      </c>
      <c r="C8" s="74" t="s">
        <v>7</v>
      </c>
      <c r="D8" s="73" t="s">
        <v>8</v>
      </c>
    </row>
    <row r="9" spans="1:4" ht="90">
      <c r="B9" s="73" t="s">
        <v>9</v>
      </c>
      <c r="C9" s="74" t="s">
        <v>10</v>
      </c>
      <c r="D9" s="73" t="s">
        <v>11</v>
      </c>
    </row>
    <row r="10" spans="1:4" ht="30">
      <c r="B10" s="73" t="s">
        <v>12</v>
      </c>
      <c r="C10" s="74" t="s">
        <v>13</v>
      </c>
      <c r="D10" s="73" t="s">
        <v>14</v>
      </c>
    </row>
    <row r="11" spans="1:4" ht="30">
      <c r="B11" s="73" t="s">
        <v>15</v>
      </c>
      <c r="C11" s="74" t="s">
        <v>16</v>
      </c>
      <c r="D11" s="73" t="s">
        <v>17</v>
      </c>
    </row>
    <row r="12" spans="1:4" ht="45">
      <c r="B12" s="76" t="s">
        <v>18</v>
      </c>
      <c r="C12" s="77" t="s">
        <v>19</v>
      </c>
      <c r="D12" s="73" t="s">
        <v>20</v>
      </c>
    </row>
    <row r="13" spans="1:4">
      <c r="B13" s="76"/>
      <c r="C13" s="77"/>
      <c r="D13" s="59" t="s">
        <v>21</v>
      </c>
    </row>
    <row r="14" spans="1:4" ht="45">
      <c r="B14" s="73" t="s">
        <v>22</v>
      </c>
      <c r="C14" s="74" t="s">
        <v>23</v>
      </c>
      <c r="D14" s="73" t="s">
        <v>24</v>
      </c>
    </row>
    <row r="15" spans="1:4" ht="45">
      <c r="B15" s="73" t="s">
        <v>25</v>
      </c>
      <c r="C15" s="74" t="s">
        <v>26</v>
      </c>
      <c r="D15" s="73" t="s">
        <v>27</v>
      </c>
    </row>
    <row r="16" spans="1:4" ht="45">
      <c r="B16" s="73" t="s">
        <v>28</v>
      </c>
      <c r="C16" s="74" t="s">
        <v>29</v>
      </c>
      <c r="D16" s="73" t="s">
        <v>30</v>
      </c>
    </row>
    <row r="17" spans="2:4" ht="60">
      <c r="B17" s="73" t="s">
        <v>31</v>
      </c>
      <c r="C17" s="74" t="s">
        <v>32</v>
      </c>
      <c r="D17" s="73" t="s">
        <v>33</v>
      </c>
    </row>
    <row r="18" spans="2:4" ht="45">
      <c r="B18" s="73" t="s">
        <v>34</v>
      </c>
      <c r="C18" s="74" t="s">
        <v>35</v>
      </c>
      <c r="D18" s="73" t="s">
        <v>36</v>
      </c>
    </row>
    <row r="19" spans="2:4" ht="45">
      <c r="B19" s="73" t="s">
        <v>37</v>
      </c>
      <c r="C19" s="74" t="s">
        <v>38</v>
      </c>
      <c r="D19" s="73" t="s">
        <v>39</v>
      </c>
    </row>
    <row r="20" spans="2:4" ht="45">
      <c r="B20" s="73" t="s">
        <v>40</v>
      </c>
      <c r="C20" s="74" t="s">
        <v>41</v>
      </c>
      <c r="D20" s="73" t="s">
        <v>42</v>
      </c>
    </row>
    <row r="21" spans="2:4" ht="105">
      <c r="B21" s="73" t="s">
        <v>43</v>
      </c>
      <c r="C21" s="74" t="s">
        <v>44</v>
      </c>
      <c r="D21" s="73" t="s">
        <v>45</v>
      </c>
    </row>
    <row r="22" spans="2:4" ht="105">
      <c r="B22" s="73" t="s">
        <v>46</v>
      </c>
      <c r="C22" s="74" t="s">
        <v>47</v>
      </c>
      <c r="D22" s="73"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1" t="s">
        <v>60</v>
      </c>
      <c r="E6" s="82"/>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1" t="s">
        <v>60</v>
      </c>
      <c r="E6" s="82"/>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1" t="s">
        <v>86</v>
      </c>
      <c r="E8" s="82"/>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9" sqref="B9"/>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3" t="s">
        <v>49</v>
      </c>
      <c r="B5" s="84"/>
      <c r="E5" s="3" t="s">
        <v>105</v>
      </c>
      <c r="F5" s="37" t="s">
        <v>106</v>
      </c>
      <c r="G5" s="37" t="s">
        <v>107</v>
      </c>
      <c r="J5" t="s">
        <v>108</v>
      </c>
      <c r="L5" t="s">
        <v>103</v>
      </c>
    </row>
    <row r="6" spans="1:16">
      <c r="A6" s="1" t="s">
        <v>55</v>
      </c>
      <c r="B6" s="2" t="s">
        <v>109</v>
      </c>
      <c r="E6" s="1" t="s">
        <v>110</v>
      </c>
      <c r="F6" s="75">
        <v>13034</v>
      </c>
      <c r="G6" s="45">
        <v>12959</v>
      </c>
      <c r="J6" t="s">
        <v>111</v>
      </c>
    </row>
    <row r="7" spans="1:16">
      <c r="A7" s="1" t="s">
        <v>112</v>
      </c>
      <c r="B7" s="2">
        <v>243</v>
      </c>
      <c r="E7" s="1" t="s">
        <v>113</v>
      </c>
      <c r="F7" s="45">
        <v>2</v>
      </c>
      <c r="G7" s="45">
        <v>3</v>
      </c>
    </row>
    <row r="8" spans="1:16">
      <c r="A8" s="1" t="s">
        <v>114</v>
      </c>
      <c r="B8" s="2" t="s">
        <v>115</v>
      </c>
      <c r="E8" s="6" t="s">
        <v>116</v>
      </c>
      <c r="F8" s="69">
        <f>IF(AND(F6&gt;0,F7&gt;0), F6/F7, "N/A")</f>
        <v>6517</v>
      </c>
      <c r="G8" s="69">
        <f>IF(AND(G6&gt;0,G7&gt;0), G6/G7, "N/A")</f>
        <v>4319.666666666667</v>
      </c>
    </row>
    <row r="9" spans="1:16">
      <c r="A9" s="1" t="s">
        <v>117</v>
      </c>
      <c r="B9" s="2">
        <v>2025</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1.41686636</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1.1855433534666668</v>
      </c>
    </row>
    <row r="10" spans="1:16">
      <c r="A10" s="1" t="s">
        <v>6</v>
      </c>
      <c r="B10" s="45" t="s">
        <v>101</v>
      </c>
      <c r="E10" s="6" t="s">
        <v>119</v>
      </c>
      <c r="F10" s="71">
        <f>IF(OR(F9=FALSE,G9=FALSE),"N/A",(F9-G9))</f>
        <v>0.23132300653333315</v>
      </c>
      <c r="G10" s="72"/>
    </row>
    <row r="11" spans="1:16">
      <c r="A11" s="1" t="s">
        <v>9</v>
      </c>
      <c r="B11" s="45" t="s">
        <v>98</v>
      </c>
      <c r="E11" s="6" t="s">
        <v>120</v>
      </c>
      <c r="F11" s="85">
        <f>IF(OR(F9=FALSE,G9=FALSE,F10=FALSE), "N/A", IF(OR(F10=0.1,AND(0.01&lt;F10,F10&lt;0.1)), 5, (IF(OR(F10=0.2,AND(0.1&lt;F10,F10&lt;0.2)), 10, (IF(OR(F10=0.3,AND(0.2&lt;F10,F10&lt;0.3)), 15, IF(F10&gt;0.3, 20,"N/A")))))))</f>
        <v>15</v>
      </c>
      <c r="G11" s="86"/>
      <c r="H11" s="87"/>
      <c r="I11" s="88"/>
      <c r="J11" s="88"/>
      <c r="K11" s="88"/>
      <c r="L11" s="88"/>
    </row>
    <row r="12" spans="1:16">
      <c r="A12" s="1" t="s">
        <v>12</v>
      </c>
      <c r="B12" s="45" t="s">
        <v>103</v>
      </c>
      <c r="H12" s="87"/>
      <c r="I12" s="88"/>
      <c r="J12" s="88"/>
      <c r="K12" s="88"/>
      <c r="L12" s="88"/>
    </row>
    <row r="13" spans="1:16">
      <c r="A13" s="1" t="s">
        <v>15</v>
      </c>
      <c r="B13" s="45" t="s">
        <v>101</v>
      </c>
    </row>
    <row r="14" spans="1:16">
      <c r="A14" s="1" t="s">
        <v>18</v>
      </c>
      <c r="B14" s="45" t="s">
        <v>103</v>
      </c>
    </row>
    <row r="15" spans="1:16">
      <c r="A15" s="1" t="s">
        <v>22</v>
      </c>
      <c r="B15" s="45" t="s">
        <v>101</v>
      </c>
    </row>
    <row r="16" spans="1:16">
      <c r="A16" s="1" t="s">
        <v>25</v>
      </c>
      <c r="B16" s="45" t="s">
        <v>104</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1.41686636</v>
      </c>
      <c r="F4" s="67">
        <f>+K4</f>
        <v>1.1855433534666668</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1.41686636</v>
      </c>
      <c r="K4" s="65">
        <f>'Inputs &amp; Outputs'!G9</f>
        <v>1.1855433534666668</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7.708245333333319E-2</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t="str">
        <f>IF(AND('Inputs &amp; Outputs'!B11="Access management", 'Inputs &amp; Outputs'!B13="Yes",'Inputs &amp; Outputs'!B12="Other urban street", 'Inputs &amp; Outputs'!B14="Other urban street"),B22*(J4-1),"FALSE")</f>
        <v>FALSE</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43CA96-EE17-42C1-88AB-DE5B9AE827CF}"/>
</file>

<file path=customXml/itemProps2.xml><?xml version="1.0" encoding="utf-8"?>
<ds:datastoreItem xmlns:ds="http://schemas.openxmlformats.org/officeDocument/2006/customXml" ds:itemID="{D577F0BD-D7B0-4C1C-87AA-5FA7EDC5D5D0}"/>
</file>

<file path=customXml/itemProps3.xml><?xml version="1.0" encoding="utf-8"?>
<ds:datastoreItem xmlns:ds="http://schemas.openxmlformats.org/officeDocument/2006/customXml" ds:itemID="{4C98C9E0-B83E-4699-B117-1CBBE0069226}"/>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