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5_FM1942/"/>
    </mc:Choice>
  </mc:AlternateContent>
  <xr:revisionPtr revIDLastSave="50" documentId="8_{4B498A83-FA51-4984-872B-DFAB67F2AB99}" xr6:coauthVersionLast="40" xr6:coauthVersionMax="40" xr10:uidLastSave="{3B6B2D29-4709-42B5-80DF-AB3D00F3C9E7}"/>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<sst xmlns="http://schemas.openxmlformats.org/spreadsheetml/2006/main" count="198" uniqueCount="144">
  <si>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</si>
  <si>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</si>
  <si>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</si>
  <si>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</si>
  <si>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</si>
  <si>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</si>
  <si>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</si>
  <si>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</si>
  <si>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</si>
  <si>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</si>
  <si>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</si>
  <si>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</si>
  <si>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</si>
  <si>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</si>
  <si>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</si>
  <si>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</si>
  <si>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</si>
  <si>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</si>
  <si>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</si>
  <si>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</si>
  <si>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</si>
  <si>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</si>
  <si>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</si>
  <si>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</si>
  <si>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</si>
  <si>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</si>
  <si>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</si>
  <si>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</si>
  <si>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</si>
  <si>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</si>
  <si>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</si>
  <si>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</si>
  <si>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</si>
  <si>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</si>
  <si>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</si>
  <si>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</si>
  <si>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</si>
  <si>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</si>
  <si>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</si>
  <si>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</si>
  <si>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</si>
  <si>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</si>
  <si>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</si>
  <si>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</si>
  <si>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</si>
  <si>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</si>
  <si>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</si>
  <si>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</si>
  <si>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</si>
  <si>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</si>
  <si>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</si>
  <si>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</si>
  <si>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</si>
  <si>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</si>
  <si>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</si>
  <si>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</si>
  <si>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</si>
  <si>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</si>
  <si>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</si>
  <si>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</si>
  <si>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</si>
  <si>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</si>
  <si>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</si>
  <si>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</si>
  <si>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</si>
  <si>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</si>
  <si>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</si>
  <si>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</si>
  <si>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</si>
  <si>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</si>
  <si>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</si>
  <si>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</si>
  <si>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</si>
  <si>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</si>
  <si>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</si>
  <si>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</si>
  <si>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</si>
  <si>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</si>
  <si>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</si>
  <si>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</si>
  <si>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</si>
  <si>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</si>
  <si>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</si>
  <si>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</si>
  <si>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</si>
  <si>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</si>
  <si>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</si>
  <si>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</si>
  <si>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</si>
  <si>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</si>
  <si>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</si>
  <si>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</si>
  <si>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</si>
  <si>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</si>
  <si>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</si>
  <si>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</si>
  <si>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</si>
  <si>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</si>
  <si>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</si>
  <si>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</si>
  <si>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</si>
  <si>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</si>
  <si>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</si>
  <si>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</si>
  <si>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</si>
  <si>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</si>
  <si>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</si>
  <si>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</si>
  <si>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</si>
  <si>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1942 Turn Lanes</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</si>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</sst>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6" t="s">
        <v>18</v>
      </c>
      <c r="C12" s="77" t="s">
        <v>19</v>
      </c>
      <c r="D12" s="73" t="s">
        <v>20</v>
      </c>
    </row>
    <row r="13" spans="1:4">
      <c r="B13" s="76"/>
      <c r="C13" s="77"/>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9" sqref="B9"/>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5">
        <v>13034</v>
      </c>
      <c r="G6" s="45">
        <v>12959</v>
      </c>
      <c r="J6" t="s">
        <v>111</v>
      </c>
    </row>
    <row r="7" spans="1:16">
      <c r="A7" s="1" t="s">
        <v>112</v>
      </c>
      <c r="B7" s="2">
        <v>243</v>
      </c>
      <c r="E7" s="1" t="s">
        <v>113</v>
      </c>
      <c r="F7" s="45">
        <v>2</v>
      </c>
      <c r="G7" s="45">
        <v>3</v>
      </c>
    </row>
    <row r="8" spans="1:16">
      <c r="A8" s="1" t="s">
        <v>114</v>
      </c>
      <c r="B8" s="2" t="s">
        <v>115</v>
      </c>
      <c r="E8" s="6" t="s">
        <v>116</v>
      </c>
      <c r="F8" s="69">
        <f>IF(AND(F6&gt;0,F7&gt;0), F6/F7, "N/A")</f>
        <v>6517</v>
      </c>
      <c r="G8" s="69">
        <f>IF(AND(G6&gt;0,G7&gt;0), G6/G7, "N/A")</f>
        <v>4319.666666666667</v>
      </c>
    </row>
    <row r="9" spans="1:16">
      <c r="A9" s="1" t="s">
        <v>117</v>
      </c>
      <c r="B9" s="2">
        <v>2025</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1.41686636</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1.1855433534666668</v>
      </c>
    </row>
    <row r="10" spans="1:16">
      <c r="A10" s="1" t="s">
        <v>6</v>
      </c>
      <c r="B10" s="45" t="s">
        <v>101</v>
      </c>
      <c r="E10" s="6" t="s">
        <v>119</v>
      </c>
      <c r="F10" s="71">
        <f>IF(OR(F9=FALSE,G9=FALSE),"N/A",(F9-G9))</f>
        <v>0.23132300653333315</v>
      </c>
      <c r="G10" s="72"/>
    </row>
    <row r="11" spans="1:16">
      <c r="A11" s="1" t="s">
        <v>9</v>
      </c>
      <c r="B11" s="45" t="s">
        <v>98</v>
      </c>
      <c r="E11" s="6" t="s">
        <v>120</v>
      </c>
      <c r="F11" s="85">
        <f>IF(OR(F9=FALSE,G9=FALSE,F10=FALSE), "N/A", IF(OR(F10=0.1,AND(0.01&lt;F10,F10&lt;0.1)), 5, (IF(OR(F10=0.2,AND(0.1&lt;F10,F10&lt;0.2)), 10, (IF(OR(F10=0.3,AND(0.2&lt;F10,F10&lt;0.3)), 15, IF(F10&gt;0.3, 20,"N/A")))))))</f>
        <v>15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1.41686636</v>
      </c>
      <c r="F4" s="67">
        <f>+K4</f>
        <v>1.1855433534666668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1.41686636</v>
      </c>
      <c r="K4" s="65">
        <f>'Inputs &amp; Outputs'!G9</f>
        <v>1.1855433534666668</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7.708245333333319E-2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3CA96-EE17-42C1-88AB-DE5B9AE827CF}"/>
</file>

<file path=customXml/itemProps2.xml><?xml version="1.0" encoding="utf-8"?>
<ds:datastoreItem xmlns:ds="http://schemas.openxmlformats.org/officeDocument/2006/customXml" ds:itemID="{D577F0BD-D7B0-4C1C-87AA-5FA7EDC5D5D0}"/>
</file>

<file path=customXml/itemProps3.xml><?xml version="1.0" encoding="utf-8"?>
<ds:datastoreItem xmlns:ds="http://schemas.openxmlformats.org/officeDocument/2006/customXml" ds:itemID="{4C98C9E0-B83E-4699-B117-1CBBE006922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