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pital Programs\Beyond the Bayous\BEYOND THE BAYOUS UMBRELLA\BB03-HGAC-TIP\2-IP&amp;D\2-Design\5-Submission\WSWP\"/>
    </mc:Choice>
  </mc:AlternateContent>
  <bookViews>
    <workbookView xWindow="0" yWindow="0" windowWidth="15945" windowHeight="10350" firstSheet="1" activeTab="2"/>
  </bookViews>
  <sheets>
    <sheet name="Instructions" sheetId="4" r:id="rId1"/>
    <sheet name="Project Budget" sheetId="3" r:id="rId2"/>
    <sheet name="WEST SIDE  WESTPARK" sheetId="5" r:id="rId3"/>
    <sheet name="GREENWAY TYPE COSTS" sheetId="6" r:id="rId4"/>
  </sheets>
  <calcPr calcId="162913"/>
</workbook>
</file>

<file path=xl/calcChain.xml><?xml version="1.0" encoding="utf-8"?>
<calcChain xmlns="http://schemas.openxmlformats.org/spreadsheetml/2006/main">
  <c r="E17" i="3" l="1"/>
  <c r="E22" i="3"/>
  <c r="E14" i="3"/>
  <c r="E13" i="3"/>
  <c r="F72" i="5"/>
  <c r="F71" i="5"/>
  <c r="F70" i="5"/>
  <c r="F68" i="5"/>
  <c r="F67" i="5"/>
  <c r="F66" i="5"/>
  <c r="B93" i="6"/>
  <c r="B84" i="6"/>
  <c r="B76" i="6"/>
  <c r="B68" i="6"/>
  <c r="B58" i="6"/>
  <c r="B48" i="6"/>
  <c r="B38" i="6"/>
  <c r="B27" i="6"/>
  <c r="B15" i="6"/>
  <c r="F51" i="5"/>
  <c r="F54" i="5" s="1"/>
  <c r="F55" i="5" s="1"/>
  <c r="F56" i="5" s="1"/>
  <c r="F21" i="5"/>
  <c r="C21" i="5"/>
  <c r="F58" i="5" l="1"/>
  <c r="F60" i="5" s="1"/>
  <c r="F61" i="5" s="1"/>
  <c r="F63" i="5" s="1"/>
  <c r="F59" i="5"/>
  <c r="E25" i="3"/>
  <c r="E18" i="3" l="1"/>
  <c r="E27" i="3" s="1"/>
</calcChain>
</file>

<file path=xl/sharedStrings.xml><?xml version="1.0" encoding="utf-8"?>
<sst xmlns="http://schemas.openxmlformats.org/spreadsheetml/2006/main" count="244" uniqueCount="127">
  <si>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</si>
  <si>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</si>
  <si>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</si>
  <si>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</si>
  <si>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</si>
  <si>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</si>
  <si>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</si>
  <si>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</si>
  <si>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</si>
  <si>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</si>
  <si>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</si>
  <si>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</si>
  <si>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</si>
  <si>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</si>
  <si>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</si>
  <si>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</si>
  <si>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</si>
  <si>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</si>
  <si>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</si>
  <si>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</si>
  <si>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</si>
  <si>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</si>
  <si>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</si>
  <si>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</si>
  <si>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</si>
  <si>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</si>
  <si>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</si>
  <si>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</si>
  <si>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</si>
  <si>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</si>
  <si>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</si>
  <si>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</si>
  <si>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</si>
  <si>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</si>
  <si>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Houston Parks Board TIP application</t>
  </si>
  <si>
    <t>Conceptual Cost Estimate</t>
  </si>
  <si>
    <t>based on Beyond the Bayous implementation studies cost estimates</t>
  </si>
  <si>
    <t>West Side/Westpark Connector Greenway</t>
  </si>
  <si>
    <t>TIP Trail segments</t>
  </si>
  <si>
    <t>Along</t>
  </si>
  <si>
    <t>Length (ft)</t>
  </si>
  <si>
    <t>Type</t>
  </si>
  <si>
    <t>Cost per linear foot</t>
  </si>
  <si>
    <t>cost</t>
  </si>
  <si>
    <t>Metro Connection</t>
  </si>
  <si>
    <t>G1</t>
  </si>
  <si>
    <t>Westpark Greenway</t>
  </si>
  <si>
    <t>G2</t>
  </si>
  <si>
    <t>N Centerpoint Row</t>
  </si>
  <si>
    <t>Centerpoint Row</t>
  </si>
  <si>
    <t>Braeswood Connection</t>
  </si>
  <si>
    <t>Miles</t>
  </si>
  <si>
    <t>G1: G type ROW with no need to remove rail</t>
  </si>
  <si>
    <t xml:space="preserve">G2: G type ROW with no need to remove rail or pavement </t>
  </si>
  <si>
    <t>TIP Intersections</t>
  </si>
  <si>
    <t>Crossing</t>
  </si>
  <si>
    <t>Cost_Tot</t>
  </si>
  <si>
    <t>Rampart</t>
  </si>
  <si>
    <t>L</t>
  </si>
  <si>
    <t>Renwick</t>
  </si>
  <si>
    <t>A</t>
  </si>
  <si>
    <t>Alder</t>
  </si>
  <si>
    <t>Chimney Rock</t>
  </si>
  <si>
    <t>Royalton</t>
  </si>
  <si>
    <t>South Rice</t>
  </si>
  <si>
    <t>W Loop Freeway</t>
  </si>
  <si>
    <t>Loop Central</t>
  </si>
  <si>
    <t>Newcastle</t>
  </si>
  <si>
    <t>Bridge over ditch</t>
  </si>
  <si>
    <t>B</t>
  </si>
  <si>
    <t>Southwest Freeway</t>
  </si>
  <si>
    <t xml:space="preserve"> Southwest Freeway</t>
  </si>
  <si>
    <t>Richmond</t>
  </si>
  <si>
    <t>Bissonnet</t>
  </si>
  <si>
    <t>Bellaire</t>
  </si>
  <si>
    <t>Rail</t>
  </si>
  <si>
    <t>Beachnut/Braeswood</t>
  </si>
  <si>
    <t>subtotal intersections and segments</t>
  </si>
  <si>
    <t>Construction Contingency</t>
  </si>
  <si>
    <t>Construction Cost</t>
  </si>
  <si>
    <t>design costs</t>
  </si>
  <si>
    <t>plan/env</t>
  </si>
  <si>
    <t>Total project</t>
  </si>
  <si>
    <t>mgmt fee</t>
  </si>
  <si>
    <t>PROJECT TOTAL</t>
  </si>
  <si>
    <t>Conceptual Cost Estimate - Greenway Type Costs</t>
  </si>
  <si>
    <t>GREENWAY TYPE A</t>
  </si>
  <si>
    <t>Cost Per Linear Foot Breakdown</t>
  </si>
  <si>
    <t>Item</t>
  </si>
  <si>
    <t>Cost per LF</t>
  </si>
  <si>
    <t>Notes</t>
  </si>
  <si>
    <t>Concrete Trail</t>
  </si>
  <si>
    <t xml:space="preserve">10' wide concrete trail </t>
  </si>
  <si>
    <t>Pavement Demolition</t>
  </si>
  <si>
    <t>Curb Demolition</t>
  </si>
  <si>
    <t>New Curbs</t>
  </si>
  <si>
    <t>Grading / Storm adjustment</t>
  </si>
  <si>
    <t>Planting</t>
  </si>
  <si>
    <t>5'-6' planting both sides of trail</t>
  </si>
  <si>
    <t>Total Cost per LF</t>
  </si>
  <si>
    <t>GREENWAY TYPE B</t>
  </si>
  <si>
    <t>Sidewalk Improvements</t>
  </si>
  <si>
    <t>New Pavement</t>
  </si>
  <si>
    <t>GREENWAY TYPE C</t>
  </si>
  <si>
    <t>new curbs one side</t>
  </si>
  <si>
    <t>GREENWAY TYPE D</t>
  </si>
  <si>
    <t>2 x 10' wide concrete trails</t>
  </si>
  <si>
    <t>5'-6' planting both sides of trail x 2 trails</t>
  </si>
  <si>
    <t>GREENWAY TYPE E</t>
  </si>
  <si>
    <t>Parking Lot modification</t>
  </si>
  <si>
    <t>Retaining Wall</t>
  </si>
  <si>
    <t>GREENWAY TYPE E1</t>
  </si>
  <si>
    <t>GREENWAY TYPE F</t>
  </si>
  <si>
    <t>Pavement marking</t>
  </si>
  <si>
    <t>paint</t>
  </si>
  <si>
    <t>Intersection Transition</t>
  </si>
  <si>
    <t>Street Signage</t>
  </si>
  <si>
    <t>GREENWAY TYPE G1</t>
  </si>
  <si>
    <t>GREENWAY TYPE H</t>
  </si>
  <si>
    <t>two 10' wide concrete trails</t>
  </si>
  <si>
    <t>Pavement Marking</t>
  </si>
  <si>
    <t>Planning / Environmental</t>
  </si>
  <si>
    <t>check</t>
  </si>
  <si>
    <t>20% match on construction</t>
  </si>
  <si>
    <t>Construction after match</t>
  </si>
  <si>
    <t>West Side / Westpark Connector Greenway</t>
  </si>
  <si>
    <t>Westpark Drive and Newcastle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</si>
</sst>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  <numFmt numFmtId="166" formatCode="_([$$-409]* #,##0.00_);_([$$-409]* \(#,##0.00\);_([$$-409]* &quot;-&quot;??_);_(@_)"/>
    <numFmt numFmtId="168" formatCode="[$-409]mmm\-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1C1C1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154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5" fillId="0" borderId="0" xfId="1"/>
    <xf numFmtId="0" fontId="6" fillId="0" borderId="0" xfId="1" applyNumberFormat="1" applyFont="1" applyFill="1" applyBorder="1" applyAlignment="1">
      <alignment horizontal="left" vertical="top"/>
    </xf>
    <xf numFmtId="1" fontId="6" fillId="0" borderId="0" xfId="1" applyNumberFormat="1" applyFont="1" applyFill="1" applyBorder="1" applyAlignment="1">
      <alignment horizontal="left" vertical="top"/>
    </xf>
    <xf numFmtId="44" fontId="6" fillId="0" borderId="0" xfId="2" applyFont="1" applyFill="1" applyBorder="1" applyAlignment="1">
      <alignment horizontal="left" vertical="top"/>
    </xf>
    <xf numFmtId="0" fontId="7" fillId="0" borderId="0" xfId="1" applyFont="1"/>
    <xf numFmtId="14" fontId="5" fillId="0" borderId="0" xfId="1" applyNumberFormat="1"/>
    <xf numFmtId="0" fontId="8" fillId="7" borderId="0" xfId="1" applyNumberFormat="1" applyFont="1" applyFill="1" applyBorder="1" applyAlignment="1">
      <alignment horizontal="left" vertical="top"/>
    </xf>
    <xf numFmtId="1" fontId="8" fillId="7" borderId="0" xfId="1" applyNumberFormat="1" applyFont="1" applyFill="1" applyBorder="1" applyAlignment="1">
      <alignment horizontal="left" vertical="top"/>
    </xf>
    <xf numFmtId="44" fontId="8" fillId="7" borderId="0" xfId="2" applyFont="1" applyFill="1" applyBorder="1" applyAlignment="1">
      <alignment horizontal="left" vertical="top"/>
    </xf>
    <xf numFmtId="0" fontId="9" fillId="0" borderId="0" xfId="1" applyNumberFormat="1" applyFont="1" applyFill="1" applyBorder="1" applyAlignment="1">
      <alignment horizontal="left" vertical="top"/>
    </xf>
    <xf numFmtId="0" fontId="10" fillId="0" borderId="0" xfId="1" applyNumberFormat="1" applyFont="1" applyFill="1" applyBorder="1" applyAlignment="1">
      <alignment horizontal="left" vertical="top"/>
    </xf>
    <xf numFmtId="0" fontId="11" fillId="8" borderId="0" xfId="1" applyNumberFormat="1" applyFont="1" applyFill="1" applyBorder="1" applyAlignment="1">
      <alignment horizontal="left" vertical="top" wrapText="1"/>
    </xf>
    <xf numFmtId="0" fontId="11" fillId="8" borderId="0" xfId="1" applyNumberFormat="1" applyFont="1" applyFill="1" applyBorder="1" applyAlignment="1">
      <alignment horizontal="center" vertical="top" wrapText="1"/>
    </xf>
    <xf numFmtId="1" fontId="11" fillId="8" borderId="0" xfId="1" applyNumberFormat="1" applyFont="1" applyFill="1" applyBorder="1" applyAlignment="1">
      <alignment horizontal="left" vertical="top" wrapText="1"/>
    </xf>
    <xf numFmtId="44" fontId="11" fillId="8" borderId="0" xfId="2" applyFont="1" applyFill="1" applyBorder="1" applyAlignment="1">
      <alignment horizontal="left" vertical="top" wrapText="1"/>
    </xf>
    <xf numFmtId="0" fontId="9" fillId="0" borderId="0" xfId="1" applyNumberFormat="1" applyFont="1" applyFill="1" applyBorder="1" applyAlignment="1">
      <alignment horizontal="left" vertical="top" wrapText="1"/>
    </xf>
    <xf numFmtId="0" fontId="9" fillId="0" borderId="0" xfId="1" applyFont="1" applyFill="1" applyBorder="1" applyAlignment="1" applyProtection="1"/>
    <xf numFmtId="44" fontId="9" fillId="0" borderId="0" xfId="2" applyFont="1" applyFill="1" applyBorder="1" applyAlignment="1" applyProtection="1"/>
    <xf numFmtId="44" fontId="5" fillId="0" borderId="0" xfId="1" applyNumberFormat="1"/>
    <xf numFmtId="0" fontId="6" fillId="0" borderId="11" xfId="1" applyNumberFormat="1" applyFont="1" applyFill="1" applyBorder="1" applyAlignment="1">
      <alignment horizontal="left" vertical="top"/>
    </xf>
    <xf numFmtId="0" fontId="9" fillId="0" borderId="11" xfId="1" applyFont="1" applyFill="1" applyBorder="1" applyAlignment="1" applyProtection="1"/>
    <xf numFmtId="44" fontId="9" fillId="0" borderId="11" xfId="2" applyFont="1" applyFill="1" applyBorder="1" applyAlignment="1" applyProtection="1"/>
    <xf numFmtId="2" fontId="10" fillId="0" borderId="0" xfId="1" applyNumberFormat="1" applyFont="1" applyFill="1" applyBorder="1" applyAlignment="1">
      <alignment horizontal="right" vertical="top"/>
    </xf>
    <xf numFmtId="44" fontId="6" fillId="0" borderId="0" xfId="1" applyNumberFormat="1" applyFont="1" applyFill="1" applyBorder="1" applyAlignment="1">
      <alignment horizontal="left" vertical="top"/>
    </xf>
    <xf numFmtId="0" fontId="11" fillId="0" borderId="0" xfId="1" applyNumberFormat="1" applyFont="1" applyFill="1" applyBorder="1" applyAlignment="1">
      <alignment horizontal="left" vertical="top"/>
    </xf>
    <xf numFmtId="1" fontId="9" fillId="0" borderId="0" xfId="1" applyNumberFormat="1" applyFont="1" applyFill="1" applyBorder="1" applyAlignment="1">
      <alignment horizontal="left" vertical="top" wrapText="1"/>
    </xf>
    <xf numFmtId="44" fontId="9" fillId="0" borderId="0" xfId="2" applyFont="1" applyFill="1" applyBorder="1" applyAlignment="1">
      <alignment horizontal="left" vertical="top" wrapText="1"/>
    </xf>
    <xf numFmtId="42" fontId="9" fillId="0" borderId="0" xfId="2" applyNumberFormat="1" applyFont="1" applyFill="1" applyBorder="1" applyAlignment="1" applyProtection="1"/>
    <xf numFmtId="44" fontId="6" fillId="0" borderId="0" xfId="2" applyFont="1" applyFill="1" applyBorder="1" applyAlignment="1">
      <alignment vertical="top"/>
    </xf>
    <xf numFmtId="1" fontId="9" fillId="0" borderId="0" xfId="1" applyNumberFormat="1" applyFont="1" applyFill="1" applyBorder="1" applyAlignment="1">
      <alignment horizontal="left" wrapText="1"/>
    </xf>
    <xf numFmtId="44" fontId="9" fillId="0" borderId="0" xfId="2" applyFont="1" applyFill="1" applyBorder="1" applyAlignment="1">
      <alignment horizontal="left" wrapText="1"/>
    </xf>
    <xf numFmtId="1" fontId="9" fillId="0" borderId="11" xfId="1" applyNumberFormat="1" applyFont="1" applyFill="1" applyBorder="1" applyAlignment="1">
      <alignment horizontal="left" vertical="top" wrapText="1"/>
    </xf>
    <xf numFmtId="44" fontId="9" fillId="0" borderId="11" xfId="2" applyFont="1" applyFill="1" applyBorder="1" applyAlignment="1">
      <alignment horizontal="left" vertical="top" wrapText="1"/>
    </xf>
    <xf numFmtId="42" fontId="9" fillId="0" borderId="11" xfId="2" applyNumberFormat="1" applyFont="1" applyFill="1" applyBorder="1" applyAlignment="1" applyProtection="1"/>
    <xf numFmtId="42" fontId="6" fillId="0" borderId="0" xfId="1" applyNumberFormat="1" applyFont="1" applyFill="1" applyBorder="1" applyAlignment="1">
      <alignment horizontal="left" vertical="top"/>
    </xf>
    <xf numFmtId="44" fontId="6" fillId="0" borderId="0" xfId="2" applyFont="1" applyFill="1" applyBorder="1" applyAlignment="1">
      <alignment horizontal="right" vertical="top"/>
    </xf>
    <xf numFmtId="44" fontId="9" fillId="0" borderId="0" xfId="2" applyNumberFormat="1" applyFont="1" applyFill="1" applyBorder="1" applyAlignment="1">
      <alignment horizontal="left" vertical="top"/>
    </xf>
    <xf numFmtId="9" fontId="6" fillId="0" borderId="11" xfId="3" applyFont="1" applyBorder="1"/>
    <xf numFmtId="44" fontId="10" fillId="0" borderId="11" xfId="2" applyFont="1" applyFill="1" applyBorder="1" applyAlignment="1">
      <alignment horizontal="left" vertical="top"/>
    </xf>
    <xf numFmtId="165" fontId="6" fillId="0" borderId="11" xfId="2" applyNumberFormat="1" applyFont="1" applyBorder="1"/>
    <xf numFmtId="9" fontId="10" fillId="0" borderId="0" xfId="3" applyFont="1"/>
    <xf numFmtId="44" fontId="11" fillId="0" borderId="0" xfId="2" applyFont="1" applyFill="1" applyBorder="1" applyAlignment="1">
      <alignment horizontal="left" vertical="top" wrapText="1"/>
    </xf>
    <xf numFmtId="9" fontId="6" fillId="0" borderId="0" xfId="3" applyFont="1"/>
    <xf numFmtId="10" fontId="6" fillId="0" borderId="0" xfId="1" applyNumberFormat="1" applyFont="1" applyFill="1" applyBorder="1" applyAlignment="1">
      <alignment horizontal="left" vertical="top"/>
    </xf>
    <xf numFmtId="10" fontId="6" fillId="0" borderId="11" xfId="1" applyNumberFormat="1" applyFont="1" applyFill="1" applyBorder="1" applyAlignment="1">
      <alignment horizontal="left" vertical="top"/>
    </xf>
    <xf numFmtId="44" fontId="11" fillId="0" borderId="11" xfId="2" applyFont="1" applyFill="1" applyBorder="1" applyAlignment="1">
      <alignment horizontal="left" vertical="top" wrapText="1"/>
    </xf>
    <xf numFmtId="44" fontId="6" fillId="0" borderId="11" xfId="2" applyFont="1" applyFill="1" applyBorder="1" applyAlignment="1">
      <alignment horizontal="left" vertical="top"/>
    </xf>
    <xf numFmtId="44" fontId="10" fillId="0" borderId="0" xfId="2" applyFont="1" applyFill="1" applyBorder="1" applyAlignment="1">
      <alignment horizontal="right" vertical="top" shrinkToFit="1"/>
    </xf>
    <xf numFmtId="9" fontId="6" fillId="0" borderId="0" xfId="1" applyNumberFormat="1" applyFont="1" applyFill="1" applyBorder="1" applyAlignment="1">
      <alignment horizontal="left" vertical="top"/>
    </xf>
    <xf numFmtId="0" fontId="11" fillId="0" borderId="0" xfId="1" applyNumberFormat="1" applyFont="1" applyFill="1" applyBorder="1" applyAlignment="1">
      <alignment horizontal="left" vertical="top" wrapText="1"/>
    </xf>
    <xf numFmtId="0" fontId="10" fillId="0" borderId="0" xfId="1" applyFont="1"/>
    <xf numFmtId="44" fontId="10" fillId="0" borderId="0" xfId="1" applyNumberFormat="1" applyFont="1"/>
    <xf numFmtId="0" fontId="6" fillId="0" borderId="0" xfId="1" applyFont="1" applyFill="1" applyBorder="1" applyAlignment="1">
      <alignment horizontal="left" vertical="top"/>
    </xf>
    <xf numFmtId="0" fontId="6" fillId="0" borderId="0" xfId="1" applyNumberFormat="1" applyFont="1" applyFill="1" applyBorder="1" applyAlignment="1">
      <alignment horizontal="right" vertical="top" shrinkToFit="1"/>
    </xf>
    <xf numFmtId="1" fontId="6" fillId="0" borderId="0" xfId="1" applyNumberFormat="1" applyFont="1" applyFill="1" applyBorder="1" applyAlignment="1">
      <alignment horizontal="right" vertical="top" shrinkToFit="1"/>
    </xf>
    <xf numFmtId="44" fontId="6" fillId="0" borderId="0" xfId="2" applyFont="1" applyFill="1" applyBorder="1" applyAlignment="1">
      <alignment horizontal="right" vertical="top" shrinkToFit="1"/>
    </xf>
    <xf numFmtId="1" fontId="6" fillId="0" borderId="0" xfId="1" applyNumberFormat="1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left" wrapText="1"/>
    </xf>
    <xf numFmtId="44" fontId="6" fillId="0" borderId="0" xfId="2" applyFont="1" applyFill="1" applyBorder="1" applyAlignment="1">
      <alignment horizontal="left" wrapText="1"/>
    </xf>
    <xf numFmtId="165" fontId="6" fillId="0" borderId="0" xfId="2" applyNumberFormat="1" applyFont="1"/>
    <xf numFmtId="44" fontId="6" fillId="0" borderId="0" xfId="2" applyFont="1"/>
    <xf numFmtId="0" fontId="6" fillId="0" borderId="0" xfId="1" applyFont="1"/>
    <xf numFmtId="44" fontId="10" fillId="0" borderId="0" xfId="2" applyFont="1"/>
    <xf numFmtId="165" fontId="10" fillId="0" borderId="0" xfId="2" applyNumberFormat="1" applyFont="1"/>
    <xf numFmtId="0" fontId="10" fillId="0" borderId="0" xfId="4" applyFont="1"/>
    <xf numFmtId="0" fontId="6" fillId="0" borderId="0" xfId="4" applyNumberFormat="1" applyFont="1" applyFill="1" applyBorder="1" applyAlignment="1">
      <alignment horizontal="left" vertical="top"/>
    </xf>
    <xf numFmtId="1" fontId="6" fillId="0" borderId="0" xfId="4" applyNumberFormat="1" applyFont="1" applyFill="1" applyBorder="1" applyAlignment="1">
      <alignment horizontal="left" vertical="top"/>
    </xf>
    <xf numFmtId="14" fontId="10" fillId="0" borderId="0" xfId="4" applyNumberFormat="1" applyFont="1" applyAlignment="1">
      <alignment horizontal="left"/>
    </xf>
    <xf numFmtId="0" fontId="7" fillId="0" borderId="0" xfId="4"/>
    <xf numFmtId="0" fontId="12" fillId="9" borderId="0" xfId="4" applyNumberFormat="1" applyFont="1" applyFill="1" applyBorder="1" applyAlignment="1">
      <alignment horizontal="left" vertical="top"/>
    </xf>
    <xf numFmtId="0" fontId="8" fillId="9" borderId="0" xfId="4" applyNumberFormat="1" applyFont="1" applyFill="1" applyBorder="1" applyAlignment="1">
      <alignment horizontal="left" vertical="top"/>
    </xf>
    <xf numFmtId="1" fontId="8" fillId="9" borderId="0" xfId="4" applyNumberFormat="1" applyFont="1" applyFill="1" applyBorder="1" applyAlignment="1">
      <alignment horizontal="left" vertical="top"/>
    </xf>
    <xf numFmtId="0" fontId="8" fillId="0" borderId="0" xfId="4" applyNumberFormat="1" applyFont="1" applyFill="1" applyBorder="1" applyAlignment="1">
      <alignment horizontal="left" vertical="top"/>
    </xf>
    <xf numFmtId="44" fontId="8" fillId="0" borderId="0" xfId="2" applyFont="1" applyFill="1" applyBorder="1" applyAlignment="1">
      <alignment horizontal="left" vertical="top"/>
    </xf>
    <xf numFmtId="0" fontId="8" fillId="7" borderId="0" xfId="4" applyNumberFormat="1" applyFont="1" applyFill="1" applyBorder="1" applyAlignment="1">
      <alignment horizontal="left" vertical="top"/>
    </xf>
    <xf numFmtId="0" fontId="10" fillId="0" borderId="0" xfId="4" applyNumberFormat="1" applyFont="1" applyFill="1" applyBorder="1" applyAlignment="1">
      <alignment horizontal="left" vertical="top"/>
    </xf>
    <xf numFmtId="0" fontId="11" fillId="10" borderId="0" xfId="4" applyNumberFormat="1" applyFont="1" applyFill="1" applyBorder="1" applyAlignment="1">
      <alignment horizontal="left" vertical="top" wrapText="1"/>
    </xf>
    <xf numFmtId="0" fontId="11" fillId="10" borderId="0" xfId="4" applyNumberFormat="1" applyFont="1" applyFill="1" applyBorder="1" applyAlignment="1">
      <alignment horizontal="center" vertical="top" wrapText="1"/>
    </xf>
    <xf numFmtId="1" fontId="11" fillId="10" borderId="0" xfId="4" applyNumberFormat="1" applyFont="1" applyFill="1" applyBorder="1" applyAlignment="1">
      <alignment horizontal="left" vertical="top" wrapText="1"/>
    </xf>
    <xf numFmtId="0" fontId="11" fillId="0" borderId="0" xfId="4" applyNumberFormat="1" applyFont="1" applyFill="1" applyBorder="1" applyAlignment="1">
      <alignment horizontal="left" vertical="top" wrapText="1"/>
    </xf>
    <xf numFmtId="0" fontId="7" fillId="0" borderId="0" xfId="4" applyFill="1"/>
    <xf numFmtId="0" fontId="6" fillId="0" borderId="0" xfId="4" applyFont="1" applyFill="1" applyBorder="1" applyAlignment="1">
      <alignment horizontal="left" vertical="top"/>
    </xf>
    <xf numFmtId="166" fontId="6" fillId="0" borderId="0" xfId="4" applyNumberFormat="1" applyFont="1" applyFill="1" applyBorder="1" applyAlignment="1">
      <alignment horizontal="left" vertical="top"/>
    </xf>
    <xf numFmtId="0" fontId="7" fillId="0" borderId="0" xfId="4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/>
    </xf>
    <xf numFmtId="44" fontId="6" fillId="0" borderId="0" xfId="4" applyNumberFormat="1" applyFont="1" applyFill="1" applyBorder="1" applyAlignment="1">
      <alignment horizontal="left" vertical="top"/>
    </xf>
    <xf numFmtId="0" fontId="6" fillId="0" borderId="11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left" vertical="top"/>
    </xf>
    <xf numFmtId="44" fontId="10" fillId="0" borderId="0" xfId="2" applyFont="1" applyFill="1" applyBorder="1" applyAlignment="1">
      <alignment horizontal="left" vertical="top"/>
    </xf>
    <xf numFmtId="44" fontId="0" fillId="0" borderId="0" xfId="2" applyFont="1" applyFill="1" applyBorder="1" applyAlignment="1">
      <alignment horizontal="left" vertical="top"/>
    </xf>
    <xf numFmtId="0" fontId="12" fillId="11" borderId="0" xfId="4" applyNumberFormat="1" applyFont="1" applyFill="1" applyBorder="1" applyAlignment="1">
      <alignment horizontal="left" vertical="top"/>
    </xf>
    <xf numFmtId="0" fontId="8" fillId="11" borderId="0" xfId="4" applyNumberFormat="1" applyFont="1" applyFill="1" applyBorder="1" applyAlignment="1">
      <alignment horizontal="left" vertical="top"/>
    </xf>
    <xf numFmtId="1" fontId="8" fillId="11" borderId="0" xfId="4" applyNumberFormat="1" applyFont="1" applyFill="1" applyBorder="1" applyAlignment="1">
      <alignment horizontal="left" vertical="top"/>
    </xf>
    <xf numFmtId="0" fontId="11" fillId="8" borderId="0" xfId="4" applyNumberFormat="1" applyFont="1" applyFill="1" applyBorder="1" applyAlignment="1">
      <alignment horizontal="left" vertical="top" wrapText="1"/>
    </xf>
    <xf numFmtId="0" fontId="11" fillId="8" borderId="0" xfId="4" applyNumberFormat="1" applyFont="1" applyFill="1" applyBorder="1" applyAlignment="1">
      <alignment horizontal="center" vertical="top" wrapText="1"/>
    </xf>
    <xf numFmtId="0" fontId="12" fillId="12" borderId="0" xfId="4" applyNumberFormat="1" applyFont="1" applyFill="1" applyBorder="1" applyAlignment="1">
      <alignment horizontal="left" vertical="top"/>
    </xf>
    <xf numFmtId="0" fontId="8" fillId="12" borderId="0" xfId="4" applyNumberFormat="1" applyFont="1" applyFill="1" applyBorder="1" applyAlignment="1">
      <alignment horizontal="left" vertical="top"/>
    </xf>
    <xf numFmtId="1" fontId="8" fillId="12" borderId="0" xfId="4" applyNumberFormat="1" applyFont="1" applyFill="1" applyBorder="1" applyAlignment="1">
      <alignment horizontal="left" vertical="top"/>
    </xf>
    <xf numFmtId="0" fontId="12" fillId="13" borderId="0" xfId="4" applyNumberFormat="1" applyFont="1" applyFill="1" applyBorder="1" applyAlignment="1">
      <alignment horizontal="left" vertical="top"/>
    </xf>
    <xf numFmtId="0" fontId="8" fillId="13" borderId="0" xfId="4" applyNumberFormat="1" applyFont="1" applyFill="1" applyBorder="1" applyAlignment="1">
      <alignment horizontal="left" vertical="top"/>
    </xf>
    <xf numFmtId="1" fontId="8" fillId="13" borderId="0" xfId="4" applyNumberFormat="1" applyFont="1" applyFill="1" applyBorder="1" applyAlignment="1">
      <alignment horizontal="left" vertical="top"/>
    </xf>
    <xf numFmtId="0" fontId="12" fillId="14" borderId="0" xfId="4" applyNumberFormat="1" applyFont="1" applyFill="1" applyBorder="1" applyAlignment="1">
      <alignment horizontal="left" vertical="top"/>
    </xf>
    <xf numFmtId="0" fontId="8" fillId="14" borderId="0" xfId="4" applyNumberFormat="1" applyFont="1" applyFill="1" applyBorder="1" applyAlignment="1">
      <alignment horizontal="left" vertical="top"/>
    </xf>
    <xf numFmtId="1" fontId="8" fillId="14" borderId="0" xfId="4" applyNumberFormat="1" applyFont="1" applyFill="1" applyBorder="1" applyAlignment="1">
      <alignment horizontal="left" vertical="top"/>
    </xf>
    <xf numFmtId="0" fontId="12" fillId="15" borderId="0" xfId="4" applyNumberFormat="1" applyFont="1" applyFill="1" applyBorder="1" applyAlignment="1">
      <alignment horizontal="left" vertical="top"/>
    </xf>
    <xf numFmtId="0" fontId="8" fillId="15" borderId="0" xfId="4" applyNumberFormat="1" applyFont="1" applyFill="1" applyBorder="1" applyAlignment="1">
      <alignment horizontal="left" vertical="top"/>
    </xf>
    <xf numFmtId="1" fontId="8" fillId="15" borderId="0" xfId="4" applyNumberFormat="1" applyFont="1" applyFill="1" applyBorder="1" applyAlignment="1">
      <alignment horizontal="left" vertical="top"/>
    </xf>
    <xf numFmtId="0" fontId="12" fillId="16" borderId="0" xfId="4" applyNumberFormat="1" applyFont="1" applyFill="1" applyBorder="1" applyAlignment="1">
      <alignment horizontal="left" vertical="top"/>
    </xf>
    <xf numFmtId="0" fontId="8" fillId="16" borderId="0" xfId="4" applyNumberFormat="1" applyFont="1" applyFill="1" applyBorder="1" applyAlignment="1">
      <alignment horizontal="left" vertical="top"/>
    </xf>
    <xf numFmtId="1" fontId="8" fillId="16" borderId="0" xfId="4" applyNumberFormat="1" applyFont="1" applyFill="1" applyBorder="1" applyAlignment="1">
      <alignment horizontal="left" vertical="top"/>
    </xf>
    <xf numFmtId="44" fontId="7" fillId="0" borderId="0" xfId="4" applyNumberFormat="1" applyFill="1" applyBorder="1" applyAlignment="1">
      <alignment horizontal="left" vertical="top"/>
    </xf>
    <xf numFmtId="0" fontId="12" fillId="17" borderId="0" xfId="4" applyNumberFormat="1" applyFont="1" applyFill="1" applyBorder="1" applyAlignment="1">
      <alignment horizontal="left" vertical="top"/>
    </xf>
    <xf numFmtId="0" fontId="8" fillId="17" borderId="0" xfId="4" applyNumberFormat="1" applyFont="1" applyFill="1" applyBorder="1" applyAlignment="1">
      <alignment horizontal="left" vertical="top"/>
    </xf>
    <xf numFmtId="1" fontId="8" fillId="17" borderId="0" xfId="4" applyNumberFormat="1" applyFont="1" applyFill="1" applyBorder="1" applyAlignment="1">
      <alignment horizontal="left" vertical="top"/>
    </xf>
    <xf numFmtId="44" fontId="6" fillId="0" borderId="0" xfId="1" applyNumberFormat="1" applyFont="1"/>
    <xf numFmtId="44" fontId="2" fillId="4" borderId="0" xfId="0" applyNumberFormat="1" applyFont="1" applyFill="1" applyAlignment="1">
      <alignment horizontal="center"/>
    </xf>
    <xf numFmtId="17" fontId="0" fillId="4" borderId="1" xfId="0" applyNumberFormat="1" applyFill="1" applyBorder="1" applyAlignment="1">
      <alignment horizontal="center" vertical="center"/>
    </xf>
    <xf numFmtId="168" fontId="0" fillId="4" borderId="1" xfId="0" applyNumberFormat="1" applyFill="1" applyBorder="1" applyAlignment="1">
      <alignment horizontal="center" vertical="center"/>
    </xf>
  </cellXfs>
  <cellStyles count="5">
    <cellStyle name="Currency 2" xfId="2"/>
    <cellStyle name="Normal" xfId="0" builtinId="0"/>
    <cellStyle name="Normal 2" xfId="1"/>
    <cellStyle name="Normal 2 2" xfId="4"/>
    <cellStyle name="Percent 2" xfId="3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zoomScale="115" zoomScaleNormal="115" workbookViewId="0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8.140625" style="1" customWidth="1"/>
    <col min="13" max="13" width="10" bestFit="1" customWidth="1"/>
    <col min="15" max="15" width="11.5703125" customWidth="1"/>
  </cols>
  <sheetData>
    <row r="2" spans="2:16">
      <c r="B2" s="15" t="s">
        <v>22</v>
      </c>
      <c r="C2" s="15"/>
      <c r="D2" s="15"/>
      <c r="E2" s="1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6" t="s">
        <v>125</v>
      </c>
      <c r="D6" s="17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6" t="s">
        <v>29</v>
      </c>
      <c r="D7" s="17"/>
      <c r="O7" t="s">
        <v>30</v>
      </c>
    </row>
    <row r="8" spans="2:16">
      <c r="B8" s="5" t="s">
        <v>15</v>
      </c>
      <c r="C8" s="16" t="s">
        <v>126</v>
      </c>
      <c r="D8" s="17"/>
      <c r="O8" t="s">
        <v>28</v>
      </c>
    </row>
    <row r="9" spans="2:16">
      <c r="B9" s="5" t="s">
        <v>19</v>
      </c>
      <c r="C9" s="16" t="s">
        <v>17</v>
      </c>
      <c r="D9" s="17"/>
      <c r="O9" t="s">
        <v>29</v>
      </c>
    </row>
    <row r="10" spans="2:16">
      <c r="O10" t="s">
        <v>31</v>
      </c>
    </row>
    <row r="11" spans="2:16" ht="15" customHeight="1">
      <c r="B11" s="30" t="s">
        <v>20</v>
      </c>
      <c r="C11" s="30" t="s">
        <v>7</v>
      </c>
      <c r="D11" s="30" t="s">
        <v>8</v>
      </c>
      <c r="E11" s="30" t="s">
        <v>18</v>
      </c>
      <c r="O11" t="s">
        <v>32</v>
      </c>
    </row>
    <row r="12" spans="2:16">
      <c r="B12" s="31"/>
      <c r="C12" s="31"/>
      <c r="D12" s="31"/>
      <c r="E12" s="31"/>
      <c r="O12" t="s">
        <v>33</v>
      </c>
    </row>
    <row r="13" spans="2:16">
      <c r="B13" s="6" t="s">
        <v>0</v>
      </c>
      <c r="C13" s="152">
        <v>43525</v>
      </c>
      <c r="D13" s="152">
        <v>43709</v>
      </c>
      <c r="E13" s="8">
        <f>'WEST SIDE  WESTPARK'!F66</f>
        <v>86249.525049239994</v>
      </c>
    </row>
    <row r="14" spans="2:16">
      <c r="B14" s="6" t="s">
        <v>1</v>
      </c>
      <c r="C14" s="152">
        <v>43709</v>
      </c>
      <c r="D14" s="152">
        <v>44075</v>
      </c>
      <c r="E14" s="8">
        <f>'WEST SIDE  WESTPARK'!F67</f>
        <v>4605724.6376294158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52">
        <v>44105</v>
      </c>
      <c r="D17" s="153">
        <v>44835</v>
      </c>
      <c r="E17" s="151">
        <f>'WEST SIDE  WESTPARK'!F72</f>
        <v>12861529.175342668</v>
      </c>
    </row>
    <row r="18" spans="2:13">
      <c r="B18" s="34" t="s">
        <v>10</v>
      </c>
      <c r="C18" s="26"/>
      <c r="D18" s="27"/>
      <c r="E18" s="32">
        <f>SUM(E13:E17)</f>
        <v>17553503.338021323</v>
      </c>
    </row>
    <row r="19" spans="2:13">
      <c r="B19" s="35"/>
      <c r="C19" s="28"/>
      <c r="D19" s="29"/>
      <c r="E19" s="33"/>
    </row>
    <row r="20" spans="2:13" ht="15" customHeight="1">
      <c r="B20" s="9" t="s">
        <v>11</v>
      </c>
      <c r="C20" s="23"/>
      <c r="D20" s="24"/>
      <c r="E20" s="25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'WEST SIDE  WESTPARK'!F71</f>
        <v>4388375.8345053308</v>
      </c>
    </row>
    <row r="23" spans="2:13">
      <c r="B23" s="6" t="s">
        <v>4</v>
      </c>
      <c r="C23" s="7"/>
      <c r="D23" s="7"/>
      <c r="E23" s="8">
        <v>0</v>
      </c>
    </row>
    <row r="24" spans="2:13">
      <c r="B24" s="20"/>
      <c r="C24" s="21"/>
      <c r="D24" s="21"/>
      <c r="E24" s="22"/>
    </row>
    <row r="25" spans="2:13">
      <c r="B25" s="10" t="s">
        <v>12</v>
      </c>
      <c r="C25" s="18"/>
      <c r="D25" s="19"/>
      <c r="E25" s="11">
        <f>SUM(E21:E23)</f>
        <v>4388375.8345053308</v>
      </c>
    </row>
    <row r="26" spans="2:13">
      <c r="B26" s="20"/>
      <c r="C26" s="21"/>
      <c r="D26" s="21"/>
      <c r="E26" s="22"/>
    </row>
    <row r="27" spans="2:13">
      <c r="B27" s="34" t="s">
        <v>21</v>
      </c>
      <c r="C27" s="26"/>
      <c r="D27" s="27"/>
      <c r="E27" s="32">
        <f>E18+E25</f>
        <v>21941879.172526654</v>
      </c>
    </row>
    <row r="28" spans="2:13">
      <c r="B28" s="35"/>
      <c r="C28" s="28"/>
      <c r="D28" s="29"/>
      <c r="E28" s="33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abSelected="1" topLeftCell="A55" zoomScale="106" workbookViewId="0">
      <selection activeCell="E71" sqref="E71"/>
    </sheetView>
  </sheetViews>
  <sheetFormatPr defaultColWidth="10.42578125" defaultRowHeight="12.75"/>
  <cols>
    <col min="1" max="1" width="10.42578125" style="37"/>
    <col min="2" max="2" width="21.140625" style="37" customWidth="1"/>
    <col min="3" max="3" width="10.42578125" style="38"/>
    <col min="4" max="4" width="7.42578125" style="37" customWidth="1"/>
    <col min="5" max="5" width="23.85546875" style="39" customWidth="1"/>
    <col min="6" max="6" width="14.5703125" style="39" customWidth="1"/>
    <col min="7" max="7" width="11.85546875" style="37" bestFit="1" customWidth="1"/>
    <col min="8" max="8" width="14.5703125" style="37" bestFit="1" customWidth="1"/>
    <col min="9" max="9" width="21.7109375" style="37" customWidth="1"/>
    <col min="10" max="10" width="19.7109375" style="37" customWidth="1"/>
    <col min="11" max="11" width="24.28515625" style="37" customWidth="1"/>
    <col min="12" max="12" width="18.28515625" style="37" customWidth="1"/>
    <col min="13" max="13" width="15" style="37" customWidth="1"/>
    <col min="14" max="14" width="14.5703125" style="37" customWidth="1"/>
    <col min="15" max="15" width="16.140625" style="37" customWidth="1"/>
    <col min="16" max="16384" width="10.42578125" style="37"/>
  </cols>
  <sheetData>
    <row r="1" spans="1:15">
      <c r="A1" s="36" t="s">
        <v>34</v>
      </c>
    </row>
    <row r="2" spans="1:15">
      <c r="A2" s="40" t="s">
        <v>35</v>
      </c>
    </row>
    <row r="3" spans="1:15">
      <c r="A3" s="41">
        <v>43401</v>
      </c>
    </row>
    <row r="4" spans="1:15">
      <c r="A4" s="36" t="s">
        <v>36</v>
      </c>
    </row>
    <row r="8" spans="1:15" s="42" customFormat="1">
      <c r="A8" s="42" t="s">
        <v>37</v>
      </c>
      <c r="C8" s="43"/>
      <c r="E8" s="44"/>
      <c r="F8" s="44"/>
    </row>
    <row r="9" spans="1:15" ht="12.95" customHeight="1">
      <c r="A9" s="45"/>
    </row>
    <row r="10" spans="1:15" ht="12.95" customHeight="1">
      <c r="A10" s="45"/>
    </row>
    <row r="11" spans="1:15" ht="12.95" customHeight="1">
      <c r="A11" s="46" t="s">
        <v>38</v>
      </c>
      <c r="G11" s="36"/>
      <c r="H11" s="36"/>
    </row>
    <row r="12" spans="1:15" ht="14.45" customHeight="1">
      <c r="A12" s="47"/>
      <c r="B12" s="48" t="s">
        <v>39</v>
      </c>
      <c r="C12" s="49" t="s">
        <v>40</v>
      </c>
      <c r="D12" s="47" t="s">
        <v>41</v>
      </c>
      <c r="E12" s="50" t="s">
        <v>42</v>
      </c>
      <c r="F12" s="50" t="s">
        <v>43</v>
      </c>
      <c r="G12" s="36"/>
      <c r="H12" s="36"/>
      <c r="O12" s="36"/>
    </row>
    <row r="13" spans="1:15" ht="12.6" customHeight="1">
      <c r="B13" s="51" t="s">
        <v>44</v>
      </c>
      <c r="C13" s="52">
        <v>607.36709037000003</v>
      </c>
      <c r="D13" s="52" t="s">
        <v>45</v>
      </c>
      <c r="E13" s="53">
        <v>330</v>
      </c>
      <c r="F13" s="53">
        <v>200431.139822</v>
      </c>
      <c r="G13" s="54"/>
      <c r="H13" s="36"/>
      <c r="O13" s="36"/>
    </row>
    <row r="14" spans="1:15" ht="12.6" customHeight="1">
      <c r="B14" s="37" t="s">
        <v>46</v>
      </c>
      <c r="C14" s="52">
        <v>2116.2675602899999</v>
      </c>
      <c r="D14" s="52" t="s">
        <v>45</v>
      </c>
      <c r="E14" s="53">
        <v>330</v>
      </c>
      <c r="F14" s="53">
        <v>698368.29489699996</v>
      </c>
      <c r="G14" s="36"/>
      <c r="H14" s="36"/>
      <c r="O14" s="36"/>
    </row>
    <row r="15" spans="1:15" ht="12.6" customHeight="1">
      <c r="B15" s="51" t="s">
        <v>46</v>
      </c>
      <c r="C15" s="52">
        <v>5160.3882238899996</v>
      </c>
      <c r="D15" s="52" t="s">
        <v>47</v>
      </c>
      <c r="E15" s="53">
        <v>160</v>
      </c>
      <c r="F15" s="53">
        <v>825662.11582299997</v>
      </c>
      <c r="G15" s="36"/>
      <c r="H15" s="36"/>
      <c r="O15" s="36"/>
    </row>
    <row r="16" spans="1:15" ht="12.6" customHeight="1">
      <c r="B16" s="51" t="s">
        <v>46</v>
      </c>
      <c r="C16" s="52">
        <v>6355.9649902600004</v>
      </c>
      <c r="D16" s="52" t="s">
        <v>45</v>
      </c>
      <c r="E16" s="53">
        <v>330</v>
      </c>
      <c r="F16" s="53">
        <v>2097468.44679</v>
      </c>
      <c r="G16" s="36"/>
      <c r="H16" s="36"/>
      <c r="O16" s="36"/>
    </row>
    <row r="17" spans="1:15" ht="12.6" customHeight="1">
      <c r="B17" s="51" t="s">
        <v>48</v>
      </c>
      <c r="C17" s="52">
        <v>1944.3880335700001</v>
      </c>
      <c r="D17" s="52" t="s">
        <v>45</v>
      </c>
      <c r="E17" s="53">
        <v>330</v>
      </c>
      <c r="F17" s="53">
        <v>641648.05107799999</v>
      </c>
      <c r="G17" s="36"/>
      <c r="H17" s="36"/>
      <c r="O17" s="36"/>
    </row>
    <row r="18" spans="1:15" ht="12.6" customHeight="1">
      <c r="B18" s="51" t="s">
        <v>49</v>
      </c>
      <c r="C18" s="52">
        <v>14580.568618400001</v>
      </c>
      <c r="D18" s="52" t="s">
        <v>45</v>
      </c>
      <c r="E18" s="53">
        <v>330</v>
      </c>
      <c r="F18" s="53">
        <v>4811587.64408</v>
      </c>
      <c r="G18" s="36"/>
      <c r="H18" s="36"/>
      <c r="O18" s="36"/>
    </row>
    <row r="19" spans="1:15" ht="12.6" customHeight="1">
      <c r="B19" s="55" t="s">
        <v>50</v>
      </c>
      <c r="C19" s="56">
        <v>1968.9549971199999</v>
      </c>
      <c r="D19" s="56" t="s">
        <v>45</v>
      </c>
      <c r="E19" s="57">
        <v>330</v>
      </c>
      <c r="F19" s="57">
        <v>649755.14905000001</v>
      </c>
      <c r="G19" s="36"/>
      <c r="H19" s="36"/>
      <c r="O19" s="36"/>
    </row>
    <row r="20" spans="1:15" ht="12.6" customHeight="1">
      <c r="C20" s="37"/>
      <c r="E20" s="37"/>
      <c r="F20" s="37"/>
      <c r="G20" s="36"/>
      <c r="H20" s="36"/>
      <c r="O20" s="36"/>
    </row>
    <row r="21" spans="1:15" ht="12.6" customHeight="1">
      <c r="C21" s="58">
        <f>SUM(C13:C19)/5280</f>
        <v>6.1996021806628789</v>
      </c>
      <c r="D21" s="46" t="s">
        <v>51</v>
      </c>
      <c r="E21" s="37"/>
      <c r="F21" s="59">
        <f>SUM(F13:F19)</f>
        <v>9924920.8415399995</v>
      </c>
      <c r="G21" s="36"/>
      <c r="H21" s="36"/>
      <c r="O21" s="36"/>
    </row>
    <row r="22" spans="1:15" ht="12.6" customHeight="1">
      <c r="C22" s="37"/>
      <c r="E22" s="37"/>
      <c r="F22" s="37"/>
      <c r="G22" s="36"/>
      <c r="H22" s="36"/>
      <c r="O22" s="36"/>
    </row>
    <row r="23" spans="1:15" ht="12.6" customHeight="1">
      <c r="B23" s="37" t="s">
        <v>52</v>
      </c>
      <c r="C23" s="37"/>
      <c r="E23" s="37"/>
      <c r="F23" s="37"/>
      <c r="G23" s="36"/>
      <c r="H23" s="36"/>
      <c r="O23" s="36"/>
    </row>
    <row r="24" spans="1:15" ht="12.6" customHeight="1">
      <c r="B24" s="37" t="s">
        <v>53</v>
      </c>
      <c r="C24" s="37"/>
      <c r="E24" s="37"/>
      <c r="F24" s="37"/>
      <c r="G24" s="36"/>
      <c r="H24" s="36"/>
      <c r="O24" s="36"/>
    </row>
    <row r="25" spans="1:15" ht="12.6" customHeight="1">
      <c r="C25" s="37"/>
      <c r="E25" s="37"/>
      <c r="F25" s="37"/>
      <c r="G25" s="36"/>
      <c r="H25" s="36"/>
      <c r="O25" s="36"/>
    </row>
    <row r="26" spans="1:15" ht="12.6" customHeight="1">
      <c r="C26" s="37"/>
      <c r="E26" s="37"/>
      <c r="F26" s="37"/>
      <c r="G26" s="36"/>
      <c r="H26" s="36"/>
      <c r="O26" s="36"/>
    </row>
    <row r="27" spans="1:15" ht="12.6" customHeight="1">
      <c r="A27" s="60" t="s">
        <v>54</v>
      </c>
      <c r="G27" s="36"/>
      <c r="H27" s="36"/>
      <c r="O27" s="36"/>
    </row>
    <row r="28" spans="1:15" ht="12.6" customHeight="1">
      <c r="A28" s="48"/>
      <c r="B28" s="47" t="s">
        <v>55</v>
      </c>
      <c r="C28" s="49"/>
      <c r="D28" s="47" t="s">
        <v>41</v>
      </c>
      <c r="E28" s="50"/>
      <c r="F28" s="50" t="s">
        <v>56</v>
      </c>
      <c r="G28" s="36"/>
      <c r="H28" s="36"/>
      <c r="O28" s="36"/>
    </row>
    <row r="29" spans="1:15" ht="12.6" customHeight="1">
      <c r="B29" s="52" t="s">
        <v>57</v>
      </c>
      <c r="C29" s="61"/>
      <c r="D29" s="52" t="s">
        <v>58</v>
      </c>
      <c r="E29" s="62"/>
      <c r="F29" s="63">
        <v>5000</v>
      </c>
      <c r="G29" s="36"/>
      <c r="H29" s="36"/>
    </row>
    <row r="30" spans="1:15" ht="12.6" customHeight="1">
      <c r="B30" s="52" t="s">
        <v>59</v>
      </c>
      <c r="C30" s="61"/>
      <c r="D30" s="52" t="s">
        <v>60</v>
      </c>
      <c r="E30" s="62"/>
      <c r="F30" s="63">
        <v>60000</v>
      </c>
      <c r="G30" s="36"/>
      <c r="H30" s="36"/>
    </row>
    <row r="31" spans="1:15" ht="12.6" customHeight="1">
      <c r="B31" s="52" t="s">
        <v>61</v>
      </c>
      <c r="C31" s="61"/>
      <c r="D31" s="52" t="s">
        <v>58</v>
      </c>
      <c r="E31" s="62"/>
      <c r="F31" s="63">
        <v>25000</v>
      </c>
      <c r="G31" s="36"/>
      <c r="H31" s="36"/>
    </row>
    <row r="32" spans="1:15" ht="12.6" customHeight="1">
      <c r="A32" s="64"/>
      <c r="B32" s="52" t="s">
        <v>62</v>
      </c>
      <c r="C32" s="61"/>
      <c r="D32" s="52" t="s">
        <v>60</v>
      </c>
      <c r="E32" s="62"/>
      <c r="F32" s="63">
        <v>60000</v>
      </c>
      <c r="G32" s="36"/>
      <c r="H32" s="36"/>
    </row>
    <row r="33" spans="1:8" ht="12.95" customHeight="1">
      <c r="A33" s="39"/>
      <c r="B33" s="52" t="s">
        <v>63</v>
      </c>
      <c r="C33" s="61"/>
      <c r="D33" s="52" t="s">
        <v>58</v>
      </c>
      <c r="E33" s="62"/>
      <c r="F33" s="63">
        <v>25000</v>
      </c>
      <c r="G33" s="36"/>
      <c r="H33" s="36"/>
    </row>
    <row r="34" spans="1:8" ht="14.45" customHeight="1">
      <c r="A34" s="59"/>
      <c r="B34" s="52" t="s">
        <v>64</v>
      </c>
      <c r="C34" s="61"/>
      <c r="D34" s="52" t="s">
        <v>60</v>
      </c>
      <c r="E34" s="62"/>
      <c r="F34" s="63">
        <v>60000</v>
      </c>
      <c r="G34" s="36"/>
      <c r="H34" s="36"/>
    </row>
    <row r="35" spans="1:8" ht="13.7" customHeight="1">
      <c r="B35" s="52" t="s">
        <v>65</v>
      </c>
      <c r="C35" s="61"/>
      <c r="D35" s="52" t="s">
        <v>60</v>
      </c>
      <c r="E35" s="62"/>
      <c r="F35" s="63">
        <v>50000</v>
      </c>
      <c r="G35" s="36"/>
      <c r="H35" s="36"/>
    </row>
    <row r="36" spans="1:8" ht="13.7" customHeight="1">
      <c r="B36" s="52" t="s">
        <v>65</v>
      </c>
      <c r="C36" s="61"/>
      <c r="D36" s="52" t="s">
        <v>60</v>
      </c>
      <c r="E36" s="62"/>
      <c r="F36" s="63">
        <v>50000</v>
      </c>
      <c r="G36" s="36"/>
      <c r="H36" s="36"/>
    </row>
    <row r="37" spans="1:8" ht="13.7" customHeight="1">
      <c r="B37" s="52" t="s">
        <v>66</v>
      </c>
      <c r="C37" s="61"/>
      <c r="D37" s="52" t="s">
        <v>58</v>
      </c>
      <c r="E37" s="62"/>
      <c r="F37" s="63">
        <v>5000</v>
      </c>
      <c r="G37" s="36"/>
      <c r="H37" s="36"/>
    </row>
    <row r="38" spans="1:8" ht="13.7" customHeight="1">
      <c r="B38" s="52" t="s">
        <v>67</v>
      </c>
      <c r="C38" s="61"/>
      <c r="D38" s="52" t="s">
        <v>60</v>
      </c>
      <c r="E38" s="62"/>
      <c r="F38" s="63">
        <v>50000</v>
      </c>
      <c r="G38" s="36"/>
      <c r="H38" s="36"/>
    </row>
    <row r="39" spans="1:8" ht="13.7" customHeight="1">
      <c r="B39" s="52" t="s">
        <v>68</v>
      </c>
      <c r="C39" s="61"/>
      <c r="D39" s="52" t="s">
        <v>69</v>
      </c>
      <c r="E39" s="62"/>
      <c r="F39" s="63">
        <v>800000</v>
      </c>
      <c r="G39" s="36"/>
      <c r="H39" s="36"/>
    </row>
    <row r="40" spans="1:8" ht="13.7" customHeight="1">
      <c r="B40" s="52" t="s">
        <v>70</v>
      </c>
      <c r="C40" s="61"/>
      <c r="D40" s="52" t="s">
        <v>60</v>
      </c>
      <c r="E40" s="62"/>
      <c r="F40" s="63">
        <v>300000</v>
      </c>
      <c r="G40" s="36"/>
      <c r="H40" s="36"/>
    </row>
    <row r="41" spans="1:8" ht="13.7" customHeight="1">
      <c r="B41" s="52" t="s">
        <v>71</v>
      </c>
      <c r="C41" s="65"/>
      <c r="D41" s="52" t="s">
        <v>60</v>
      </c>
      <c r="E41" s="66"/>
      <c r="F41" s="63">
        <v>300000</v>
      </c>
      <c r="G41" s="36"/>
      <c r="H41" s="36"/>
    </row>
    <row r="42" spans="1:8" ht="13.7" customHeight="1">
      <c r="B42" s="52" t="s">
        <v>72</v>
      </c>
      <c r="C42" s="61"/>
      <c r="D42" s="52" t="s">
        <v>60</v>
      </c>
      <c r="E42" s="62"/>
      <c r="F42" s="63">
        <v>300000</v>
      </c>
      <c r="G42" s="36"/>
      <c r="H42" s="36"/>
    </row>
    <row r="43" spans="1:8" ht="13.7" customHeight="1">
      <c r="B43" s="52" t="s">
        <v>73</v>
      </c>
      <c r="C43" s="61"/>
      <c r="D43" s="52" t="s">
        <v>60</v>
      </c>
      <c r="E43" s="62"/>
      <c r="F43" s="63">
        <v>300000</v>
      </c>
      <c r="G43" s="36"/>
      <c r="H43" s="36"/>
    </row>
    <row r="44" spans="1:8" ht="13.7" customHeight="1">
      <c r="B44" s="52" t="s">
        <v>74</v>
      </c>
      <c r="C44" s="61"/>
      <c r="D44" s="52" t="s">
        <v>60</v>
      </c>
      <c r="E44" s="62"/>
      <c r="F44" s="63">
        <v>300000</v>
      </c>
      <c r="G44" s="36"/>
      <c r="H44" s="36"/>
    </row>
    <row r="45" spans="1:8" ht="13.7" customHeight="1">
      <c r="B45" s="52" t="s">
        <v>75</v>
      </c>
      <c r="C45" s="61"/>
      <c r="D45" s="52" t="s">
        <v>60</v>
      </c>
      <c r="E45" s="62"/>
      <c r="F45" s="63">
        <v>50000</v>
      </c>
      <c r="G45" s="36"/>
      <c r="H45" s="36"/>
    </row>
    <row r="46" spans="1:8" ht="13.7" customHeight="1">
      <c r="B46" s="52" t="s">
        <v>76</v>
      </c>
      <c r="C46" s="61"/>
      <c r="D46" s="52" t="s">
        <v>60</v>
      </c>
      <c r="E46" s="62"/>
      <c r="F46" s="63">
        <v>60000</v>
      </c>
      <c r="G46" s="36"/>
      <c r="H46" s="36"/>
    </row>
    <row r="47" spans="1:8" ht="13.7" customHeight="1">
      <c r="B47" s="52" t="s">
        <v>68</v>
      </c>
      <c r="C47" s="61"/>
      <c r="D47" s="52" t="s">
        <v>69</v>
      </c>
      <c r="E47" s="62"/>
      <c r="F47" s="63">
        <v>800000</v>
      </c>
      <c r="G47" s="36"/>
      <c r="H47" s="36"/>
    </row>
    <row r="48" spans="1:8" ht="13.7" customHeight="1">
      <c r="B48" s="52" t="s">
        <v>75</v>
      </c>
      <c r="C48" s="61"/>
      <c r="D48" s="52" t="s">
        <v>60</v>
      </c>
      <c r="E48" s="62"/>
      <c r="F48" s="63">
        <v>50000</v>
      </c>
      <c r="G48" s="36"/>
      <c r="H48" s="36"/>
    </row>
    <row r="49" spans="1:8" ht="13.7" customHeight="1">
      <c r="B49" s="56" t="s">
        <v>68</v>
      </c>
      <c r="C49" s="67"/>
      <c r="D49" s="56" t="s">
        <v>69</v>
      </c>
      <c r="E49" s="68"/>
      <c r="F49" s="69">
        <v>800000</v>
      </c>
      <c r="G49" s="36"/>
      <c r="H49" s="36"/>
    </row>
    <row r="50" spans="1:8" ht="13.7" customHeight="1">
      <c r="C50" s="37"/>
      <c r="E50" s="37"/>
      <c r="F50" s="37"/>
      <c r="G50" s="36"/>
      <c r="H50" s="36"/>
    </row>
    <row r="51" spans="1:8" ht="13.7" customHeight="1">
      <c r="C51" s="37"/>
      <c r="E51" s="37"/>
      <c r="F51" s="70">
        <f>SUM(F29:F49)</f>
        <v>4450000</v>
      </c>
      <c r="G51" s="36"/>
      <c r="H51" s="36"/>
    </row>
    <row r="52" spans="1:8" ht="13.7" customHeight="1">
      <c r="C52" s="37"/>
      <c r="E52" s="37"/>
      <c r="F52" s="37"/>
      <c r="G52" s="36"/>
      <c r="H52" s="36"/>
    </row>
    <row r="53" spans="1:8" ht="13.7" customHeight="1">
      <c r="C53" s="37"/>
      <c r="E53" s="37"/>
      <c r="F53" s="37"/>
      <c r="G53" s="36"/>
      <c r="H53" s="36"/>
    </row>
    <row r="54" spans="1:8" ht="13.7" customHeight="1">
      <c r="C54" s="37"/>
      <c r="E54" s="71" t="s">
        <v>77</v>
      </c>
      <c r="F54" s="72">
        <f>F51+F21</f>
        <v>14374920.841539999</v>
      </c>
      <c r="G54" s="36"/>
      <c r="H54" s="36"/>
    </row>
    <row r="55" spans="1:8" ht="13.7" customHeight="1">
      <c r="C55" s="37"/>
      <c r="D55" s="73">
        <v>0.2</v>
      </c>
      <c r="E55" s="74" t="s">
        <v>78</v>
      </c>
      <c r="F55" s="75">
        <f>+F54*D55</f>
        <v>2874984.1683080001</v>
      </c>
      <c r="G55" s="36"/>
      <c r="H55" s="36"/>
    </row>
    <row r="56" spans="1:8" ht="13.7" customHeight="1">
      <c r="C56" s="37"/>
      <c r="E56" s="76" t="s">
        <v>79</v>
      </c>
      <c r="F56" s="77">
        <f>F55+F54</f>
        <v>17249905.009847999</v>
      </c>
      <c r="G56" s="36"/>
      <c r="H56" s="36"/>
    </row>
    <row r="57" spans="1:8" ht="13.7" customHeight="1">
      <c r="C57" s="37"/>
      <c r="E57" s="78"/>
      <c r="F57" s="77"/>
      <c r="G57" s="36"/>
      <c r="H57" s="36"/>
    </row>
    <row r="58" spans="1:8" ht="13.7" customHeight="1">
      <c r="C58" s="37"/>
      <c r="D58" s="79">
        <v>0.19500000000000001</v>
      </c>
      <c r="E58" s="77" t="s">
        <v>80</v>
      </c>
      <c r="F58" s="39">
        <f>F56*0.195</f>
        <v>3363731.4769203598</v>
      </c>
      <c r="G58" s="36"/>
      <c r="H58" s="36"/>
    </row>
    <row r="59" spans="1:8" ht="13.7" customHeight="1">
      <c r="C59" s="37"/>
      <c r="D59" s="80">
        <v>5.0000000000000001E-3</v>
      </c>
      <c r="E59" s="81" t="s">
        <v>81</v>
      </c>
      <c r="F59" s="82">
        <f>F56*0.005</f>
        <v>86249.525049239994</v>
      </c>
      <c r="G59" s="36"/>
      <c r="H59" s="36"/>
    </row>
    <row r="60" spans="1:8" ht="13.7" customHeight="1">
      <c r="C60" s="37"/>
      <c r="E60" s="46" t="s">
        <v>82</v>
      </c>
      <c r="F60" s="83">
        <f>F56+F59+F58</f>
        <v>20699886.011817597</v>
      </c>
      <c r="G60" s="36"/>
      <c r="H60" s="36"/>
    </row>
    <row r="61" spans="1:8" ht="13.7" customHeight="1">
      <c r="C61" s="37"/>
      <c r="D61" s="84">
        <v>0.06</v>
      </c>
      <c r="E61" s="85" t="s">
        <v>83</v>
      </c>
      <c r="F61" s="83">
        <f>F60*0.06</f>
        <v>1241993.1607090558</v>
      </c>
      <c r="G61" s="36"/>
      <c r="H61" s="36"/>
    </row>
    <row r="62" spans="1:8" ht="13.7" customHeight="1">
      <c r="A62" s="36"/>
      <c r="B62" s="36"/>
      <c r="C62" s="36"/>
      <c r="D62" s="36"/>
      <c r="E62" s="36"/>
      <c r="F62" s="36"/>
      <c r="G62" s="36"/>
      <c r="H62" s="36"/>
    </row>
    <row r="63" spans="1:8" ht="13.7" customHeight="1">
      <c r="A63" s="36"/>
      <c r="B63" s="36"/>
      <c r="C63" s="36"/>
      <c r="D63" s="36"/>
      <c r="E63" s="86" t="s">
        <v>84</v>
      </c>
      <c r="F63" s="87">
        <f>F61+F60</f>
        <v>21941879.172526654</v>
      </c>
      <c r="G63" s="36"/>
      <c r="H63" s="36"/>
    </row>
    <row r="64" spans="1:8" ht="13.7" customHeight="1">
      <c r="A64" s="36"/>
      <c r="B64" s="36"/>
      <c r="C64" s="36"/>
      <c r="D64" s="36"/>
      <c r="E64" s="36"/>
      <c r="F64" s="36"/>
      <c r="G64" s="36"/>
      <c r="H64" s="36"/>
    </row>
    <row r="65" spans="1:8" ht="13.7" customHeight="1">
      <c r="A65" s="36"/>
      <c r="B65" s="36"/>
      <c r="C65" s="36"/>
      <c r="D65" s="36"/>
      <c r="E65" s="36"/>
      <c r="F65" s="36"/>
      <c r="G65" s="36"/>
      <c r="H65" s="36"/>
    </row>
    <row r="66" spans="1:8" ht="13.7" customHeight="1">
      <c r="A66" s="36"/>
      <c r="B66" s="36"/>
      <c r="C66" s="36"/>
      <c r="D66" s="36"/>
      <c r="E66" s="97" t="s">
        <v>121</v>
      </c>
      <c r="F66" s="150">
        <f>F59</f>
        <v>86249.525049239994</v>
      </c>
      <c r="G66" s="36"/>
      <c r="H66" s="36"/>
    </row>
    <row r="67" spans="1:8" ht="13.7" customHeight="1">
      <c r="A67" s="36"/>
      <c r="B67" s="36"/>
      <c r="C67" s="36"/>
      <c r="D67" s="36"/>
      <c r="E67" s="97" t="s">
        <v>1</v>
      </c>
      <c r="F67" s="150">
        <f>F61+F58</f>
        <v>4605724.6376294158</v>
      </c>
      <c r="G67" s="36"/>
      <c r="H67" s="36"/>
    </row>
    <row r="68" spans="1:8" ht="13.7" customHeight="1">
      <c r="A68" s="36"/>
      <c r="B68" s="36"/>
      <c r="C68" s="36"/>
      <c r="D68" s="36"/>
      <c r="E68" s="97" t="s">
        <v>6</v>
      </c>
      <c r="F68" s="150">
        <f>F56</f>
        <v>17249905.009847999</v>
      </c>
      <c r="G68" s="36"/>
      <c r="H68" s="36"/>
    </row>
    <row r="69" spans="1:8" ht="13.7" customHeight="1">
      <c r="A69" s="36"/>
      <c r="B69" s="36"/>
      <c r="C69" s="36"/>
      <c r="D69" s="36"/>
      <c r="E69" s="97"/>
      <c r="F69" s="97"/>
      <c r="G69" s="36"/>
      <c r="H69" s="36"/>
    </row>
    <row r="70" spans="1:8" ht="13.7" customHeight="1">
      <c r="A70" s="36"/>
      <c r="B70" s="36"/>
      <c r="C70" s="36"/>
      <c r="D70" s="36"/>
      <c r="E70" s="97" t="s">
        <v>122</v>
      </c>
      <c r="F70" s="150">
        <f>SUM(F66:F69)</f>
        <v>21941879.172526654</v>
      </c>
      <c r="G70" s="36"/>
      <c r="H70" s="36"/>
    </row>
    <row r="71" spans="1:8" ht="13.7" customHeight="1">
      <c r="A71" s="36"/>
      <c r="B71" s="36"/>
      <c r="C71" s="36"/>
      <c r="D71" s="36"/>
      <c r="E71" s="97" t="s">
        <v>123</v>
      </c>
      <c r="F71" s="150">
        <f>F70*0.2</f>
        <v>4388375.8345053308</v>
      </c>
      <c r="G71" s="36"/>
      <c r="H71" s="36"/>
    </row>
    <row r="72" spans="1:8" ht="13.7" customHeight="1">
      <c r="A72" s="36"/>
      <c r="B72" s="36"/>
      <c r="C72" s="36"/>
      <c r="D72" s="36"/>
      <c r="E72" s="97" t="s">
        <v>124</v>
      </c>
      <c r="F72" s="150">
        <f>F68-F71</f>
        <v>12861529.175342668</v>
      </c>
      <c r="G72" s="36"/>
      <c r="H72" s="36"/>
    </row>
    <row r="73" spans="1:8" ht="13.7" customHeight="1">
      <c r="A73" s="36"/>
      <c r="B73" s="36"/>
      <c r="C73" s="36"/>
      <c r="D73" s="36"/>
      <c r="E73" s="36"/>
      <c r="F73" s="36"/>
      <c r="G73" s="36"/>
      <c r="H73" s="36"/>
    </row>
    <row r="74" spans="1:8" ht="13.7" customHeight="1">
      <c r="A74" s="36"/>
      <c r="B74" s="36"/>
      <c r="C74" s="36"/>
      <c r="D74" s="36"/>
      <c r="E74" s="36"/>
      <c r="F74" s="36"/>
      <c r="G74" s="36"/>
      <c r="H74" s="36"/>
    </row>
    <row r="75" spans="1:8" ht="13.7" customHeight="1">
      <c r="A75" s="36"/>
      <c r="B75" s="36"/>
      <c r="C75" s="36"/>
      <c r="D75" s="36"/>
      <c r="E75" s="36"/>
      <c r="F75" s="36"/>
      <c r="G75" s="36"/>
      <c r="H75" s="36"/>
    </row>
    <row r="76" spans="1:8" ht="13.7" customHeight="1">
      <c r="A76" s="36"/>
      <c r="B76" s="36"/>
      <c r="C76" s="36"/>
      <c r="D76" s="36"/>
      <c r="E76" s="36"/>
      <c r="F76" s="36"/>
      <c r="G76" s="36"/>
      <c r="H76" s="36"/>
    </row>
    <row r="77" spans="1:8" ht="13.7" customHeight="1">
      <c r="A77" s="36"/>
      <c r="B77" s="36"/>
      <c r="C77" s="36"/>
      <c r="D77" s="36"/>
      <c r="E77" s="36"/>
      <c r="F77" s="36"/>
      <c r="G77" s="36"/>
      <c r="H77" s="36"/>
    </row>
    <row r="78" spans="1:8" ht="13.7" customHeight="1">
      <c r="A78" s="36"/>
      <c r="B78" s="36"/>
      <c r="C78" s="36"/>
      <c r="D78" s="36"/>
      <c r="E78" s="36"/>
      <c r="F78" s="36"/>
      <c r="G78" s="36"/>
      <c r="H78" s="36"/>
    </row>
    <row r="79" spans="1:8" ht="13.7" customHeight="1">
      <c r="A79" s="36"/>
      <c r="B79" s="36"/>
      <c r="C79" s="36"/>
      <c r="D79" s="36"/>
      <c r="E79" s="36"/>
      <c r="F79" s="36"/>
      <c r="G79" s="36"/>
      <c r="H79" s="36"/>
    </row>
    <row r="80" spans="1:8" ht="13.7" customHeight="1">
      <c r="A80" s="36"/>
      <c r="B80" s="36"/>
      <c r="C80" s="36"/>
      <c r="D80" s="36"/>
      <c r="E80" s="36"/>
      <c r="F80" s="36"/>
      <c r="G80" s="36"/>
      <c r="H80" s="36"/>
    </row>
    <row r="81" spans="1:19" ht="12.95" customHeight="1">
      <c r="A81" s="36"/>
      <c r="B81" s="36"/>
      <c r="C81" s="36"/>
      <c r="D81" s="36"/>
      <c r="E81" s="36"/>
      <c r="F81" s="36"/>
      <c r="G81" s="36"/>
      <c r="H81" s="36"/>
    </row>
    <row r="82" spans="1:19" ht="12.95" customHeight="1">
      <c r="A82" s="36"/>
      <c r="B82" s="36"/>
      <c r="C82" s="36"/>
      <c r="D82" s="36"/>
      <c r="E82" s="36"/>
      <c r="F82" s="36"/>
      <c r="G82" s="36"/>
      <c r="H82" s="36"/>
    </row>
    <row r="83" spans="1:19" ht="12.95" customHeight="1">
      <c r="A83" s="36"/>
      <c r="B83" s="36"/>
      <c r="C83" s="36"/>
      <c r="D83" s="36"/>
      <c r="E83" s="36"/>
      <c r="F83" s="36"/>
      <c r="G83" s="36"/>
      <c r="H83" s="36"/>
    </row>
    <row r="84" spans="1:19" ht="12.95" customHeight="1">
      <c r="A84" s="36"/>
      <c r="B84" s="36"/>
      <c r="C84" s="36"/>
      <c r="D84" s="36"/>
      <c r="E84" s="36"/>
      <c r="F84" s="36"/>
      <c r="G84" s="36"/>
      <c r="H84" s="36"/>
    </row>
    <row r="85" spans="1:19" ht="12.95" customHeight="1">
      <c r="A85" s="36"/>
      <c r="B85" s="36"/>
      <c r="C85" s="36"/>
      <c r="D85" s="36"/>
      <c r="E85" s="36"/>
      <c r="F85" s="36"/>
      <c r="G85" s="36"/>
      <c r="H85" s="36"/>
    </row>
    <row r="86" spans="1:19" ht="14.25" customHeight="1">
      <c r="A86" s="36"/>
      <c r="B86" s="36"/>
      <c r="C86" s="36"/>
      <c r="D86" s="36"/>
      <c r="E86" s="36"/>
      <c r="F86" s="36"/>
      <c r="G86" s="36"/>
      <c r="H86" s="36"/>
    </row>
    <row r="87" spans="1:19" ht="14.25" customHeight="1">
      <c r="A87" s="36"/>
      <c r="B87" s="36"/>
      <c r="C87" s="36"/>
      <c r="D87" s="36"/>
      <c r="E87" s="36"/>
      <c r="F87" s="36"/>
      <c r="G87" s="36"/>
      <c r="H87" s="36"/>
    </row>
    <row r="88" spans="1:19" ht="14.25" customHeight="1">
      <c r="A88" s="36"/>
      <c r="B88" s="36"/>
      <c r="C88" s="36"/>
      <c r="D88" s="36"/>
      <c r="E88" s="36"/>
      <c r="F88" s="36"/>
      <c r="G88" s="36"/>
      <c r="H88" s="36"/>
    </row>
    <row r="89" spans="1:19" ht="14.25" customHeight="1">
      <c r="A89" s="36"/>
      <c r="B89" s="36"/>
      <c r="C89" s="36"/>
      <c r="D89" s="36"/>
      <c r="E89" s="36"/>
      <c r="F89" s="36"/>
      <c r="G89" s="36"/>
      <c r="H89" s="36"/>
    </row>
    <row r="90" spans="1:19" ht="14.25" customHeight="1">
      <c r="A90" s="36"/>
      <c r="B90" s="36"/>
      <c r="C90" s="36"/>
      <c r="D90" s="36"/>
      <c r="E90" s="36"/>
      <c r="F90" s="36"/>
      <c r="G90" s="36"/>
      <c r="H90" s="36"/>
    </row>
    <row r="91" spans="1:19" ht="14.45" customHeight="1">
      <c r="A91" s="36"/>
      <c r="B91" s="36"/>
      <c r="C91" s="36"/>
      <c r="D91" s="36"/>
      <c r="E91" s="36"/>
      <c r="F91" s="36"/>
      <c r="G91" s="36"/>
      <c r="H91" s="36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</row>
    <row r="92" spans="1:19" ht="14.45" customHeight="1">
      <c r="A92" s="36"/>
      <c r="B92" s="36"/>
      <c r="C92" s="36"/>
      <c r="D92" s="36"/>
      <c r="E92" s="36"/>
      <c r="F92" s="36"/>
      <c r="G92" s="36"/>
      <c r="H92" s="36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</row>
    <row r="93" spans="1:19" ht="12.6" customHeight="1">
      <c r="A93" s="36"/>
      <c r="B93" s="36"/>
      <c r="C93" s="36"/>
      <c r="D93" s="36"/>
      <c r="E93" s="36"/>
      <c r="F93" s="36"/>
      <c r="G93" s="36"/>
      <c r="H93" s="36"/>
      <c r="L93" s="88"/>
      <c r="M93" s="88"/>
      <c r="N93" s="88"/>
      <c r="O93" s="88"/>
      <c r="P93" s="88"/>
      <c r="Q93" s="88"/>
      <c r="R93" s="88"/>
      <c r="S93" s="88"/>
    </row>
    <row r="94" spans="1:19" ht="12.6" customHeight="1">
      <c r="A94" s="36"/>
      <c r="B94" s="36"/>
      <c r="C94" s="36"/>
      <c r="D94" s="36"/>
      <c r="E94" s="36"/>
      <c r="F94" s="36"/>
      <c r="G94" s="36"/>
      <c r="H94" s="36"/>
      <c r="L94" s="88"/>
      <c r="M94" s="88"/>
      <c r="N94" s="88"/>
      <c r="O94" s="88"/>
      <c r="P94" s="88"/>
      <c r="Q94" s="88"/>
      <c r="R94" s="88"/>
      <c r="S94" s="88"/>
    </row>
    <row r="95" spans="1:19" ht="12.6" customHeight="1">
      <c r="A95" s="36"/>
      <c r="B95" s="36"/>
      <c r="C95" s="36"/>
      <c r="D95" s="36"/>
      <c r="E95" s="36"/>
      <c r="F95" s="36"/>
      <c r="G95" s="36"/>
      <c r="H95" s="36"/>
      <c r="L95" s="88"/>
      <c r="M95" s="88"/>
      <c r="N95" s="88"/>
      <c r="O95" s="88"/>
      <c r="P95" s="88"/>
      <c r="Q95" s="88"/>
      <c r="R95" s="88"/>
      <c r="S95" s="88"/>
    </row>
    <row r="96" spans="1:19" ht="12.6" customHeight="1">
      <c r="A96" s="36"/>
      <c r="B96" s="36"/>
      <c r="C96" s="36"/>
      <c r="D96" s="36"/>
      <c r="E96" s="36"/>
      <c r="F96" s="36"/>
      <c r="G96" s="36"/>
      <c r="H96" s="36"/>
      <c r="L96" s="88"/>
      <c r="M96" s="88"/>
      <c r="N96" s="88"/>
      <c r="O96" s="88"/>
      <c r="P96" s="88"/>
      <c r="Q96" s="88"/>
      <c r="R96" s="88"/>
      <c r="S96" s="88"/>
    </row>
    <row r="97" spans="1:19" ht="12.6" customHeight="1">
      <c r="A97" s="36"/>
      <c r="B97" s="36"/>
      <c r="C97" s="36"/>
      <c r="D97" s="36"/>
      <c r="E97" s="36"/>
      <c r="F97" s="36"/>
      <c r="G97" s="36"/>
      <c r="H97" s="36"/>
      <c r="L97" s="88"/>
      <c r="M97" s="88"/>
      <c r="N97" s="88"/>
      <c r="O97" s="88"/>
      <c r="P97" s="88"/>
      <c r="Q97" s="88"/>
      <c r="R97" s="88"/>
      <c r="S97" s="88"/>
    </row>
    <row r="98" spans="1:19" ht="12.6" customHeight="1">
      <c r="A98" s="36"/>
      <c r="B98" s="36"/>
      <c r="C98" s="36"/>
      <c r="D98" s="36"/>
      <c r="E98" s="36"/>
      <c r="F98" s="36"/>
      <c r="G98" s="36"/>
      <c r="H98" s="36"/>
      <c r="L98" s="88"/>
      <c r="M98" s="88"/>
      <c r="N98" s="88"/>
      <c r="O98" s="88"/>
      <c r="P98" s="88"/>
      <c r="Q98" s="88"/>
      <c r="R98" s="88"/>
      <c r="S98" s="88"/>
    </row>
    <row r="99" spans="1:19" ht="12.6" customHeight="1">
      <c r="A99" s="36"/>
      <c r="B99" s="36"/>
      <c r="C99" s="36"/>
      <c r="D99" s="36"/>
      <c r="E99" s="36"/>
      <c r="F99" s="36"/>
      <c r="G99" s="36"/>
      <c r="H99" s="36"/>
      <c r="L99" s="88"/>
      <c r="M99" s="88"/>
      <c r="N99" s="88"/>
      <c r="O99" s="88"/>
      <c r="P99" s="88"/>
      <c r="Q99" s="88"/>
      <c r="R99" s="88"/>
      <c r="S99" s="88"/>
    </row>
    <row r="100" spans="1:19" ht="12.6" customHeight="1">
      <c r="A100" s="36"/>
      <c r="B100" s="36"/>
      <c r="C100" s="36"/>
      <c r="D100" s="36"/>
      <c r="E100" s="36"/>
      <c r="F100" s="36"/>
      <c r="G100" s="36"/>
      <c r="H100" s="36"/>
      <c r="L100" s="88"/>
      <c r="M100" s="88"/>
      <c r="N100" s="88"/>
      <c r="O100" s="88"/>
      <c r="P100" s="88"/>
      <c r="Q100" s="88"/>
      <c r="R100" s="88"/>
      <c r="S100" s="88"/>
    </row>
    <row r="101" spans="1:19" ht="12.6" customHeight="1">
      <c r="A101" s="36"/>
      <c r="B101" s="36"/>
      <c r="C101" s="36"/>
      <c r="D101" s="36"/>
      <c r="E101" s="36"/>
      <c r="F101" s="36"/>
      <c r="G101" s="36"/>
      <c r="H101" s="36"/>
      <c r="L101" s="88"/>
      <c r="M101" s="88"/>
      <c r="N101" s="88"/>
      <c r="O101" s="88"/>
      <c r="P101" s="88"/>
      <c r="Q101" s="88"/>
      <c r="R101" s="88"/>
      <c r="S101" s="88"/>
    </row>
    <row r="102" spans="1:19" ht="12.6" customHeight="1">
      <c r="A102" s="36"/>
      <c r="B102" s="36"/>
      <c r="C102" s="36"/>
      <c r="D102" s="36"/>
      <c r="E102" s="36"/>
      <c r="F102" s="36"/>
      <c r="G102" s="36"/>
      <c r="H102" s="36"/>
      <c r="L102" s="88"/>
      <c r="M102" s="88"/>
      <c r="N102" s="88"/>
      <c r="O102" s="88"/>
      <c r="P102" s="88"/>
      <c r="Q102" s="88"/>
      <c r="R102" s="88"/>
      <c r="S102" s="88"/>
    </row>
    <row r="103" spans="1:19" ht="12.6" customHeight="1">
      <c r="A103" s="36"/>
      <c r="B103" s="36"/>
      <c r="C103" s="36"/>
      <c r="D103" s="36"/>
      <c r="E103" s="36"/>
      <c r="F103" s="36"/>
      <c r="G103" s="36"/>
      <c r="H103" s="36"/>
      <c r="L103" s="88"/>
      <c r="M103" s="88"/>
      <c r="N103" s="88"/>
      <c r="O103" s="88"/>
      <c r="P103" s="88"/>
      <c r="Q103" s="88"/>
      <c r="R103" s="88"/>
      <c r="S103" s="88"/>
    </row>
    <row r="104" spans="1:19" ht="12.6" customHeight="1">
      <c r="A104" s="36"/>
      <c r="B104" s="36"/>
      <c r="C104" s="36"/>
      <c r="D104" s="36"/>
      <c r="E104" s="36"/>
      <c r="F104" s="36"/>
      <c r="G104" s="36"/>
      <c r="H104" s="36"/>
      <c r="L104" s="88"/>
      <c r="M104" s="88"/>
      <c r="N104" s="88"/>
      <c r="O104" s="88"/>
      <c r="P104" s="88"/>
      <c r="Q104" s="88"/>
      <c r="R104" s="88"/>
      <c r="S104" s="88"/>
    </row>
    <row r="105" spans="1:19" ht="12.6" customHeight="1">
      <c r="A105" s="36"/>
      <c r="B105" s="36"/>
      <c r="C105" s="36"/>
      <c r="D105" s="36"/>
      <c r="E105" s="36"/>
      <c r="F105" s="36"/>
      <c r="G105" s="36"/>
      <c r="H105" s="36"/>
      <c r="K105" s="88"/>
      <c r="L105" s="88"/>
      <c r="M105" s="88"/>
      <c r="N105" s="88"/>
      <c r="O105" s="88"/>
      <c r="P105" s="88"/>
      <c r="Q105" s="88"/>
      <c r="R105" s="88"/>
      <c r="S105" s="88"/>
    </row>
    <row r="106" spans="1:19" ht="12.6" customHeight="1">
      <c r="A106" s="36"/>
      <c r="B106" s="36"/>
      <c r="C106" s="36"/>
      <c r="D106" s="36"/>
      <c r="E106" s="36"/>
      <c r="F106" s="36"/>
      <c r="G106" s="36"/>
      <c r="H106" s="36"/>
      <c r="I106" s="59"/>
      <c r="K106" s="88"/>
      <c r="L106" s="88"/>
      <c r="M106" s="88"/>
      <c r="N106" s="88"/>
      <c r="O106" s="88"/>
      <c r="P106" s="88"/>
      <c r="Q106" s="88"/>
      <c r="R106" s="88"/>
      <c r="S106" s="88"/>
    </row>
    <row r="107" spans="1:19" ht="12.6" customHeight="1">
      <c r="A107" s="36"/>
      <c r="B107" s="36"/>
      <c r="C107" s="36"/>
      <c r="D107" s="36"/>
      <c r="E107" s="36"/>
      <c r="F107" s="36"/>
      <c r="G107" s="36"/>
      <c r="H107" s="36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</row>
    <row r="108" spans="1:19" ht="12.6" customHeight="1">
      <c r="A108" s="36"/>
      <c r="B108" s="36"/>
      <c r="C108" s="36"/>
      <c r="D108" s="36"/>
      <c r="E108" s="36"/>
      <c r="F108" s="36"/>
      <c r="G108" s="36"/>
      <c r="H108" s="36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</row>
    <row r="109" spans="1:19" ht="12.6" customHeight="1">
      <c r="A109" s="36"/>
      <c r="B109" s="36"/>
      <c r="C109" s="36"/>
      <c r="D109" s="36"/>
      <c r="E109" s="36"/>
      <c r="F109" s="36"/>
      <c r="G109" s="36"/>
      <c r="H109" s="36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</row>
    <row r="110" spans="1:19" ht="12.6" customHeight="1">
      <c r="A110" s="36"/>
      <c r="B110" s="36"/>
      <c r="C110" s="36"/>
      <c r="D110" s="36"/>
      <c r="E110" s="36"/>
      <c r="F110" s="36"/>
      <c r="G110" s="36"/>
      <c r="H110" s="36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</row>
    <row r="111" spans="1:19" ht="12.6" customHeight="1">
      <c r="A111" s="36"/>
      <c r="B111" s="36"/>
      <c r="C111" s="36"/>
      <c r="D111" s="36"/>
      <c r="E111" s="36"/>
      <c r="F111" s="36"/>
      <c r="G111" s="36"/>
      <c r="H111" s="36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</row>
    <row r="112" spans="1:19" ht="12.6" customHeight="1">
      <c r="A112" s="36"/>
      <c r="B112" s="36"/>
      <c r="C112" s="36"/>
      <c r="D112" s="36"/>
      <c r="E112" s="36"/>
      <c r="F112" s="36"/>
      <c r="G112" s="36"/>
      <c r="H112" s="36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</row>
    <row r="113" spans="1:19" ht="12.6" customHeight="1">
      <c r="A113" s="36"/>
      <c r="B113" s="36"/>
      <c r="C113" s="36"/>
      <c r="D113" s="36"/>
      <c r="E113" s="36"/>
      <c r="F113" s="36"/>
      <c r="G113" s="36"/>
      <c r="H113" s="36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</row>
    <row r="114" spans="1:19" ht="12.6" customHeight="1">
      <c r="A114" s="36"/>
      <c r="B114" s="36"/>
      <c r="C114" s="36"/>
      <c r="D114" s="36"/>
      <c r="E114" s="36"/>
      <c r="F114" s="36"/>
      <c r="G114" s="36"/>
      <c r="H114" s="36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</row>
    <row r="115" spans="1:19" ht="12.6" customHeight="1">
      <c r="A115" s="36"/>
      <c r="B115" s="36"/>
      <c r="C115" s="36"/>
      <c r="D115" s="36"/>
      <c r="E115" s="36"/>
      <c r="F115" s="36"/>
      <c r="G115" s="36"/>
      <c r="H115" s="36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</row>
    <row r="116" spans="1:19" ht="12.6" customHeight="1">
      <c r="A116" s="36"/>
      <c r="B116" s="36"/>
      <c r="C116" s="36"/>
      <c r="D116" s="36"/>
      <c r="E116" s="36"/>
      <c r="F116" s="36"/>
      <c r="G116" s="36"/>
      <c r="H116" s="36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</row>
    <row r="117" spans="1:19" ht="12.6" customHeight="1">
      <c r="A117" s="36"/>
      <c r="B117" s="36"/>
      <c r="C117" s="36"/>
      <c r="D117" s="36"/>
      <c r="E117" s="36"/>
      <c r="F117" s="36"/>
      <c r="G117" s="36"/>
      <c r="H117" s="36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</row>
    <row r="118" spans="1:19" ht="12.6" customHeight="1">
      <c r="A118" s="36"/>
      <c r="B118" s="36"/>
      <c r="C118" s="36"/>
      <c r="D118" s="36"/>
      <c r="E118" s="36"/>
      <c r="F118" s="36"/>
      <c r="G118" s="36"/>
      <c r="H118" s="36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</row>
    <row r="119" spans="1:19" ht="12.6" customHeight="1">
      <c r="A119" s="36"/>
      <c r="B119" s="36"/>
      <c r="C119" s="36"/>
      <c r="D119" s="36"/>
      <c r="E119" s="36"/>
      <c r="F119" s="36"/>
      <c r="G119" s="36"/>
      <c r="H119" s="36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</row>
    <row r="120" spans="1:19" ht="12.6" customHeight="1">
      <c r="A120" s="36"/>
      <c r="B120" s="36"/>
      <c r="C120" s="36"/>
      <c r="D120" s="36"/>
      <c r="E120" s="36"/>
      <c r="F120" s="36"/>
      <c r="G120" s="36"/>
      <c r="H120" s="36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</row>
    <row r="121" spans="1:19" ht="12.6" customHeight="1">
      <c r="A121" s="36"/>
      <c r="B121" s="36"/>
      <c r="C121" s="36"/>
      <c r="D121" s="36"/>
      <c r="E121" s="36"/>
      <c r="F121" s="36"/>
      <c r="G121" s="36"/>
      <c r="H121" s="36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</row>
    <row r="122" spans="1:19" ht="12.6" customHeight="1">
      <c r="A122" s="36"/>
      <c r="B122" s="36"/>
      <c r="C122" s="36"/>
      <c r="D122" s="36"/>
      <c r="E122" s="36"/>
      <c r="F122" s="36"/>
      <c r="G122" s="36"/>
      <c r="H122" s="36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</row>
    <row r="123" spans="1:19" ht="12.6" customHeight="1">
      <c r="A123" s="36"/>
      <c r="B123" s="36"/>
      <c r="C123" s="36"/>
      <c r="D123" s="36"/>
      <c r="E123" s="36"/>
      <c r="F123" s="36"/>
      <c r="G123" s="36"/>
      <c r="H123" s="36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</row>
    <row r="124" spans="1:19" ht="12.6" customHeight="1">
      <c r="A124" s="36"/>
      <c r="B124" s="36"/>
      <c r="C124" s="36"/>
      <c r="D124" s="36"/>
      <c r="E124" s="36"/>
      <c r="F124" s="36"/>
      <c r="G124" s="36"/>
      <c r="H124" s="36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</row>
    <row r="125" spans="1:19" ht="12.6" customHeight="1">
      <c r="A125" s="89"/>
      <c r="B125" s="88"/>
      <c r="C125" s="90"/>
      <c r="D125" s="51"/>
      <c r="E125" s="91"/>
      <c r="F125" s="91"/>
      <c r="G125" s="89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</row>
    <row r="126" spans="1:19" ht="12.6" customHeight="1">
      <c r="A126" s="89"/>
      <c r="B126" s="88"/>
      <c r="C126" s="90"/>
      <c r="D126" s="51"/>
      <c r="E126" s="91"/>
      <c r="F126" s="91"/>
      <c r="G126" s="89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</row>
    <row r="127" spans="1:19" ht="12.6" customHeight="1">
      <c r="A127" s="89"/>
      <c r="B127" s="88"/>
      <c r="C127" s="90"/>
      <c r="D127" s="51"/>
      <c r="E127" s="91"/>
      <c r="F127" s="91"/>
      <c r="G127" s="89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</row>
    <row r="128" spans="1:19" ht="12.6" customHeight="1">
      <c r="A128" s="89"/>
      <c r="B128" s="88"/>
      <c r="C128" s="90"/>
      <c r="D128" s="51"/>
      <c r="E128" s="91"/>
      <c r="F128" s="91"/>
      <c r="G128" s="89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</row>
    <row r="129" spans="1:19" ht="12.6" customHeight="1">
      <c r="A129" s="89"/>
      <c r="B129" s="88"/>
      <c r="C129" s="90"/>
      <c r="D129" s="51"/>
      <c r="E129" s="91"/>
      <c r="F129" s="91"/>
      <c r="G129" s="89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</row>
    <row r="130" spans="1:19" ht="12.6" customHeight="1">
      <c r="A130" s="89"/>
      <c r="B130" s="88"/>
      <c r="C130" s="90"/>
      <c r="D130" s="51"/>
      <c r="E130" s="91"/>
      <c r="F130" s="91"/>
      <c r="G130" s="89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</row>
    <row r="131" spans="1:19" ht="12.6" customHeight="1">
      <c r="A131" s="89"/>
      <c r="B131" s="88"/>
      <c r="C131" s="90"/>
      <c r="D131" s="51"/>
      <c r="E131" s="91"/>
      <c r="F131" s="91"/>
      <c r="G131" s="89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</row>
    <row r="132" spans="1:19" ht="12.6" customHeight="1">
      <c r="A132" s="89"/>
      <c r="B132" s="88"/>
      <c r="C132" s="90"/>
      <c r="D132" s="51"/>
      <c r="E132" s="91"/>
      <c r="F132" s="91"/>
      <c r="G132" s="89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</row>
    <row r="133" spans="1:19" ht="12.6" customHeight="1">
      <c r="A133" s="89"/>
      <c r="B133" s="88"/>
      <c r="C133" s="90"/>
      <c r="D133" s="51"/>
      <c r="E133" s="91"/>
      <c r="F133" s="91"/>
      <c r="G133" s="89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</row>
    <row r="134" spans="1:19" ht="13.7" customHeight="1">
      <c r="A134" s="89"/>
      <c r="B134" s="51"/>
      <c r="C134" s="92"/>
      <c r="D134" s="93"/>
      <c r="E134" s="94"/>
      <c r="F134" s="95"/>
      <c r="G134" s="89"/>
    </row>
    <row r="135" spans="1:19" ht="13.7" customHeight="1">
      <c r="A135" s="89"/>
      <c r="B135" s="51"/>
      <c r="C135" s="92"/>
      <c r="D135" s="93"/>
      <c r="E135" s="94"/>
      <c r="F135" s="95"/>
      <c r="G135" s="89"/>
    </row>
    <row r="136" spans="1:19" ht="13.7" customHeight="1">
      <c r="A136" s="89"/>
      <c r="B136" s="51"/>
      <c r="C136" s="92"/>
      <c r="D136" s="93"/>
      <c r="E136" s="94"/>
      <c r="F136" s="95"/>
      <c r="G136" s="89"/>
    </row>
    <row r="137" spans="1:19" ht="13.7" customHeight="1">
      <c r="A137" s="89"/>
      <c r="B137" s="51"/>
      <c r="C137" s="92"/>
      <c r="D137" s="93"/>
      <c r="E137" s="94"/>
      <c r="F137" s="95"/>
      <c r="G137" s="89"/>
    </row>
    <row r="138" spans="1:19" ht="12.6" customHeight="1">
      <c r="A138" s="89"/>
      <c r="B138" s="89"/>
      <c r="C138" s="61"/>
      <c r="D138" s="89"/>
      <c r="E138" s="91"/>
      <c r="F138" s="91"/>
      <c r="G138" s="89"/>
    </row>
    <row r="139" spans="1:19" ht="12.6" customHeight="1">
      <c r="A139" s="89"/>
      <c r="B139" s="89"/>
      <c r="C139" s="61"/>
      <c r="D139" s="89"/>
      <c r="E139" s="91"/>
      <c r="F139" s="91"/>
      <c r="G139" s="89"/>
    </row>
    <row r="140" spans="1:19" ht="12.95" customHeight="1">
      <c r="A140" s="60"/>
    </row>
    <row r="141" spans="1:19" ht="14.45" customHeight="1">
      <c r="A141" s="48"/>
      <c r="B141" s="47"/>
      <c r="C141" s="49"/>
      <c r="D141" s="47"/>
      <c r="E141" s="50"/>
      <c r="F141" s="50"/>
      <c r="G141" s="47"/>
    </row>
    <row r="142" spans="1:19" ht="12.6" customHeight="1">
      <c r="A142" s="89"/>
      <c r="B142" s="51"/>
      <c r="C142" s="61"/>
      <c r="D142" s="51"/>
      <c r="E142" s="62"/>
      <c r="F142" s="91"/>
      <c r="G142" s="89"/>
    </row>
    <row r="143" spans="1:19" ht="12.6" customHeight="1">
      <c r="A143" s="89"/>
      <c r="B143" s="51"/>
      <c r="C143" s="61"/>
      <c r="D143" s="51"/>
      <c r="E143" s="62"/>
      <c r="F143" s="91"/>
      <c r="G143" s="89"/>
    </row>
    <row r="144" spans="1:19" ht="12.6" customHeight="1">
      <c r="A144" s="89"/>
      <c r="B144" s="51"/>
      <c r="C144" s="61"/>
      <c r="D144" s="51"/>
      <c r="E144" s="62"/>
      <c r="F144" s="91"/>
      <c r="G144" s="89"/>
    </row>
    <row r="145" spans="1:7" ht="12.6" customHeight="1">
      <c r="A145" s="89"/>
      <c r="B145" s="51"/>
      <c r="C145" s="61"/>
      <c r="D145" s="51"/>
      <c r="E145" s="62"/>
      <c r="F145" s="91"/>
      <c r="G145" s="89"/>
    </row>
    <row r="146" spans="1:7" ht="12.6" customHeight="1">
      <c r="A146" s="89"/>
      <c r="B146" s="51"/>
      <c r="C146" s="61"/>
      <c r="D146" s="51"/>
      <c r="E146" s="62"/>
      <c r="F146" s="91"/>
      <c r="G146" s="89"/>
    </row>
    <row r="147" spans="1:7" ht="12.6" customHeight="1">
      <c r="A147" s="89"/>
      <c r="B147" s="51"/>
      <c r="C147" s="61"/>
      <c r="D147" s="51"/>
      <c r="E147" s="62"/>
      <c r="F147" s="91"/>
      <c r="G147" s="89"/>
    </row>
    <row r="148" spans="1:7" ht="12.6" customHeight="1">
      <c r="A148" s="89"/>
      <c r="B148" s="51"/>
      <c r="C148" s="61"/>
      <c r="D148" s="51"/>
      <c r="E148" s="62"/>
      <c r="F148" s="91"/>
      <c r="G148" s="89"/>
    </row>
    <row r="149" spans="1:7" ht="12.6" customHeight="1">
      <c r="A149" s="89"/>
      <c r="B149" s="51"/>
      <c r="C149" s="61"/>
      <c r="D149" s="51"/>
      <c r="E149" s="62"/>
      <c r="F149" s="91"/>
      <c r="G149" s="89"/>
    </row>
    <row r="150" spans="1:7" ht="12.6" customHeight="1">
      <c r="A150" s="89"/>
      <c r="B150" s="51"/>
      <c r="C150" s="61"/>
      <c r="D150" s="51"/>
      <c r="E150" s="62"/>
      <c r="F150" s="91"/>
      <c r="G150" s="89"/>
    </row>
    <row r="151" spans="1:7" ht="12.6" customHeight="1">
      <c r="A151" s="89"/>
      <c r="B151" s="51"/>
      <c r="C151" s="61"/>
      <c r="D151" s="51"/>
      <c r="E151" s="62"/>
      <c r="F151" s="91"/>
      <c r="G151" s="89"/>
    </row>
    <row r="152" spans="1:7" ht="12.6" customHeight="1">
      <c r="A152" s="89"/>
      <c r="B152" s="51"/>
      <c r="C152" s="61"/>
      <c r="D152" s="51"/>
      <c r="E152" s="62"/>
      <c r="F152" s="91"/>
      <c r="G152" s="89"/>
    </row>
    <row r="153" spans="1:7" ht="12.6" customHeight="1">
      <c r="A153" s="89"/>
      <c r="B153" s="51"/>
      <c r="C153" s="61"/>
      <c r="D153" s="51"/>
      <c r="E153" s="62"/>
      <c r="F153" s="91"/>
      <c r="G153" s="89"/>
    </row>
    <row r="154" spans="1:7" ht="12.6" customHeight="1">
      <c r="A154" s="89"/>
      <c r="B154" s="93"/>
      <c r="C154" s="92"/>
      <c r="D154" s="51"/>
      <c r="E154" s="62"/>
      <c r="F154" s="91"/>
      <c r="G154" s="89"/>
    </row>
    <row r="155" spans="1:7" ht="12.6" customHeight="1">
      <c r="A155" s="89"/>
      <c r="B155" s="93"/>
      <c r="C155" s="92"/>
      <c r="D155" s="51"/>
      <c r="E155" s="62"/>
      <c r="F155" s="91"/>
      <c r="G155" s="89"/>
    </row>
    <row r="156" spans="1:7" ht="12.6" customHeight="1">
      <c r="A156" s="89"/>
      <c r="B156" s="51"/>
      <c r="C156" s="61"/>
      <c r="D156" s="51"/>
      <c r="E156" s="62"/>
      <c r="F156" s="91"/>
      <c r="G156" s="89"/>
    </row>
    <row r="157" spans="1:7" ht="12.6" customHeight="1">
      <c r="A157" s="89"/>
      <c r="B157" s="51"/>
      <c r="C157" s="61"/>
      <c r="D157" s="51"/>
      <c r="E157" s="62"/>
      <c r="F157" s="91"/>
      <c r="G157" s="89"/>
    </row>
    <row r="158" spans="1:7" ht="12.6" customHeight="1">
      <c r="A158" s="89"/>
      <c r="B158" s="51"/>
      <c r="C158" s="61"/>
      <c r="D158" s="51"/>
      <c r="E158" s="62"/>
      <c r="F158" s="91"/>
      <c r="G158" s="89"/>
    </row>
    <row r="159" spans="1:7" ht="12.6" customHeight="1">
      <c r="A159" s="89"/>
      <c r="B159" s="51"/>
      <c r="C159" s="61"/>
      <c r="D159" s="51"/>
      <c r="E159" s="62"/>
      <c r="F159" s="91"/>
      <c r="G159" s="89"/>
    </row>
    <row r="160" spans="1:7" ht="12.6" customHeight="1">
      <c r="A160" s="89"/>
      <c r="B160" s="51"/>
      <c r="C160" s="61"/>
      <c r="D160" s="51"/>
      <c r="E160" s="62"/>
      <c r="F160" s="91"/>
      <c r="G160" s="89"/>
    </row>
    <row r="161" spans="1:7" ht="12.6" customHeight="1">
      <c r="A161" s="89"/>
      <c r="B161" s="51"/>
      <c r="C161" s="61"/>
      <c r="D161" s="51"/>
      <c r="E161" s="62"/>
      <c r="F161" s="91"/>
      <c r="G161" s="89"/>
    </row>
    <row r="162" spans="1:7" ht="12.6" customHeight="1">
      <c r="A162" s="89"/>
      <c r="B162" s="51"/>
      <c r="C162" s="61"/>
      <c r="D162" s="51"/>
      <c r="E162" s="62"/>
      <c r="F162" s="91"/>
      <c r="G162" s="89"/>
    </row>
    <row r="163" spans="1:7" ht="12.6" customHeight="1">
      <c r="A163" s="89"/>
      <c r="B163" s="51"/>
      <c r="C163" s="61"/>
      <c r="D163" s="51"/>
      <c r="E163" s="62"/>
      <c r="F163" s="91"/>
      <c r="G163" s="89"/>
    </row>
    <row r="164" spans="1:7" ht="12.6" customHeight="1">
      <c r="A164" s="89"/>
      <c r="B164" s="51"/>
      <c r="C164" s="61"/>
      <c r="D164" s="51"/>
      <c r="E164" s="62"/>
      <c r="F164" s="91"/>
      <c r="G164" s="89"/>
    </row>
    <row r="165" spans="1:7" ht="12.6" customHeight="1">
      <c r="A165" s="89"/>
      <c r="B165" s="51"/>
      <c r="C165" s="61"/>
      <c r="D165" s="51"/>
      <c r="E165" s="62"/>
      <c r="F165" s="91"/>
      <c r="G165" s="89"/>
    </row>
    <row r="166" spans="1:7" ht="12.6" customHeight="1">
      <c r="A166" s="89"/>
      <c r="B166" s="51"/>
      <c r="C166" s="61"/>
      <c r="D166" s="51"/>
      <c r="E166" s="62"/>
      <c r="F166" s="91"/>
      <c r="G166" s="89"/>
    </row>
    <row r="167" spans="1:7" ht="12.6" customHeight="1">
      <c r="A167" s="89"/>
      <c r="B167" s="51"/>
      <c r="C167" s="61"/>
      <c r="D167" s="51"/>
      <c r="E167" s="62"/>
      <c r="F167" s="91"/>
      <c r="G167" s="89"/>
    </row>
    <row r="168" spans="1:7" ht="12.6" customHeight="1">
      <c r="A168" s="89"/>
      <c r="B168" s="51"/>
      <c r="C168" s="61"/>
      <c r="D168" s="51"/>
      <c r="E168" s="62"/>
      <c r="F168" s="91"/>
      <c r="G168" s="89"/>
    </row>
    <row r="169" spans="1:7" ht="12.6" customHeight="1">
      <c r="A169" s="89"/>
      <c r="B169" s="51"/>
      <c r="C169" s="61"/>
      <c r="D169" s="51"/>
      <c r="E169" s="62"/>
      <c r="F169" s="91"/>
      <c r="G169" s="89"/>
    </row>
    <row r="170" spans="1:7" ht="12.6" customHeight="1">
      <c r="A170" s="89"/>
      <c r="B170" s="51"/>
      <c r="C170" s="61"/>
      <c r="D170" s="51"/>
      <c r="E170" s="62"/>
      <c r="F170" s="91"/>
      <c r="G170" s="89"/>
    </row>
    <row r="171" spans="1:7" ht="12.6" customHeight="1">
      <c r="A171" s="89"/>
      <c r="B171" s="51"/>
      <c r="C171" s="61"/>
      <c r="D171" s="51"/>
      <c r="E171" s="62"/>
      <c r="F171" s="91"/>
      <c r="G171" s="89"/>
    </row>
    <row r="172" spans="1:7" ht="12.6" customHeight="1">
      <c r="A172" s="89"/>
      <c r="B172" s="51"/>
      <c r="C172" s="61"/>
      <c r="D172" s="51"/>
      <c r="E172" s="62"/>
      <c r="F172" s="91"/>
      <c r="G172" s="89"/>
    </row>
    <row r="173" spans="1:7" ht="12.6" customHeight="1">
      <c r="A173" s="89"/>
      <c r="B173" s="51"/>
      <c r="C173" s="61"/>
      <c r="D173" s="51"/>
      <c r="E173" s="62"/>
      <c r="F173" s="91"/>
      <c r="G173" s="89"/>
    </row>
    <row r="174" spans="1:7" ht="12.6" customHeight="1">
      <c r="A174" s="89"/>
      <c r="B174" s="51"/>
      <c r="C174" s="61"/>
      <c r="D174" s="51"/>
      <c r="E174" s="62"/>
      <c r="F174" s="91"/>
      <c r="G174" s="89"/>
    </row>
    <row r="175" spans="1:7" ht="12.6" customHeight="1">
      <c r="A175" s="89"/>
      <c r="B175" s="51"/>
      <c r="C175" s="61"/>
      <c r="D175" s="51"/>
      <c r="E175" s="62"/>
      <c r="F175" s="91"/>
      <c r="G175" s="89"/>
    </row>
    <row r="176" spans="1:7" ht="12.6" customHeight="1">
      <c r="A176" s="89"/>
      <c r="B176" s="51"/>
      <c r="C176" s="61"/>
      <c r="D176" s="51"/>
      <c r="E176" s="62"/>
      <c r="F176" s="91"/>
      <c r="G176" s="89"/>
    </row>
    <row r="177" spans="1:7" ht="12.6" customHeight="1">
      <c r="A177" s="89"/>
      <c r="B177" s="51"/>
      <c r="C177" s="61"/>
      <c r="D177" s="51"/>
      <c r="E177" s="62"/>
      <c r="F177" s="91"/>
      <c r="G177" s="89"/>
    </row>
    <row r="178" spans="1:7" ht="12.6" customHeight="1">
      <c r="A178" s="89"/>
      <c r="B178" s="51"/>
      <c r="C178" s="61"/>
      <c r="D178" s="51"/>
      <c r="E178" s="62"/>
      <c r="F178" s="91"/>
      <c r="G178" s="89"/>
    </row>
    <row r="179" spans="1:7" ht="12.6" customHeight="1">
      <c r="A179" s="89"/>
      <c r="B179" s="51"/>
      <c r="C179" s="61"/>
      <c r="D179" s="51"/>
      <c r="E179" s="62"/>
      <c r="F179" s="91"/>
      <c r="G179" s="89"/>
    </row>
    <row r="180" spans="1:7" ht="12.6" customHeight="1">
      <c r="A180" s="89"/>
      <c r="B180" s="51"/>
      <c r="C180" s="61"/>
      <c r="D180" s="51"/>
      <c r="E180" s="62"/>
      <c r="F180" s="91"/>
      <c r="G180" s="89"/>
    </row>
    <row r="181" spans="1:7" ht="12.6" customHeight="1">
      <c r="A181" s="89"/>
      <c r="B181" s="51"/>
      <c r="C181" s="61"/>
      <c r="D181" s="51"/>
      <c r="E181" s="62"/>
      <c r="F181" s="91"/>
      <c r="G181" s="89"/>
    </row>
    <row r="182" spans="1:7" ht="12.6" customHeight="1">
      <c r="A182" s="89"/>
      <c r="B182" s="51"/>
      <c r="C182" s="61"/>
      <c r="D182" s="51"/>
      <c r="E182" s="62"/>
      <c r="F182" s="91"/>
      <c r="G182" s="89"/>
    </row>
    <row r="183" spans="1:7" ht="12.6" customHeight="1">
      <c r="A183" s="89"/>
      <c r="B183" s="51"/>
      <c r="C183" s="61"/>
      <c r="D183" s="51"/>
      <c r="E183" s="62"/>
      <c r="F183" s="91"/>
      <c r="G183" s="89"/>
    </row>
    <row r="184" spans="1:7" ht="12.6" customHeight="1">
      <c r="A184" s="89"/>
      <c r="B184" s="51"/>
      <c r="C184" s="61"/>
      <c r="D184" s="51"/>
      <c r="E184" s="62"/>
      <c r="F184" s="91"/>
      <c r="G184" s="89"/>
    </row>
    <row r="185" spans="1:7" ht="12.95" customHeight="1">
      <c r="A185" s="45"/>
    </row>
    <row r="186" spans="1:7">
      <c r="A186" s="45"/>
    </row>
    <row r="187" spans="1:7">
      <c r="A187" s="45"/>
    </row>
    <row r="188" spans="1:7">
      <c r="A188" s="45"/>
      <c r="E188" s="96"/>
      <c r="F188" s="95"/>
      <c r="G188" s="78"/>
    </row>
    <row r="189" spans="1:7">
      <c r="A189" s="45"/>
      <c r="E189" s="96"/>
      <c r="F189" s="95"/>
      <c r="G189" s="97"/>
    </row>
    <row r="190" spans="1:7">
      <c r="A190" s="45"/>
      <c r="E190" s="98"/>
      <c r="F190" s="99"/>
      <c r="G190" s="97"/>
    </row>
    <row r="191" spans="1:7">
      <c r="A191" s="45"/>
      <c r="E191" s="98"/>
      <c r="F191" s="99"/>
      <c r="G191" s="97"/>
    </row>
    <row r="192" spans="1:7">
      <c r="A192" s="45"/>
      <c r="E192" s="96"/>
      <c r="F192" s="95"/>
      <c r="G192" s="78"/>
    </row>
    <row r="193" spans="1:7">
      <c r="A193" s="45"/>
      <c r="E193" s="96"/>
      <c r="F193" s="95"/>
      <c r="G193" s="7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opLeftCell="A61" workbookViewId="0">
      <selection activeCell="C35" sqref="C35"/>
    </sheetView>
  </sheetViews>
  <sheetFormatPr defaultRowHeight="12.75"/>
  <cols>
    <col min="1" max="1" width="23" style="119" customWidth="1"/>
    <col min="2" max="2" width="13.5703125" style="119" customWidth="1"/>
    <col min="3" max="3" width="37.28515625" style="119" customWidth="1"/>
    <col min="4" max="16384" width="9.140625" style="119"/>
  </cols>
  <sheetData>
    <row r="1" spans="1:33" s="101" customFormat="1">
      <c r="A1" s="100" t="s">
        <v>34</v>
      </c>
      <c r="C1" s="102"/>
      <c r="E1" s="39"/>
      <c r="F1" s="39"/>
    </row>
    <row r="2" spans="1:33" s="101" customFormat="1">
      <c r="A2" s="100" t="s">
        <v>85</v>
      </c>
      <c r="C2" s="102"/>
      <c r="E2" s="39"/>
      <c r="F2" s="39"/>
    </row>
    <row r="3" spans="1:33" s="101" customFormat="1">
      <c r="A3" s="103">
        <v>43401</v>
      </c>
      <c r="C3" s="102"/>
      <c r="E3" s="39"/>
      <c r="F3" s="39"/>
    </row>
    <row r="4" spans="1:33" s="101" customFormat="1">
      <c r="A4" s="100" t="s">
        <v>36</v>
      </c>
      <c r="C4" s="102"/>
      <c r="E4" s="39"/>
      <c r="F4" s="39"/>
    </row>
    <row r="5" spans="1:33" s="101" customFormat="1">
      <c r="A5" s="104"/>
      <c r="C5" s="102"/>
      <c r="E5" s="39"/>
      <c r="F5" s="39"/>
    </row>
    <row r="6" spans="1:33" s="110" customFormat="1">
      <c r="A6" s="105" t="s">
        <v>86</v>
      </c>
      <c r="B6" s="106"/>
      <c r="C6" s="107"/>
      <c r="D6" s="108"/>
      <c r="E6" s="109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</row>
    <row r="7" spans="1:33" s="101" customFormat="1" ht="12.95" customHeight="1">
      <c r="A7" s="111" t="s">
        <v>87</v>
      </c>
      <c r="C7" s="102"/>
      <c r="E7" s="39"/>
      <c r="F7" s="39"/>
    </row>
    <row r="8" spans="1:33" s="101" customFormat="1" ht="14.45" customHeight="1">
      <c r="A8" s="112" t="s">
        <v>88</v>
      </c>
      <c r="B8" s="113" t="s">
        <v>89</v>
      </c>
      <c r="C8" s="114" t="s">
        <v>90</v>
      </c>
      <c r="D8" s="115"/>
      <c r="E8" s="77"/>
      <c r="F8" s="77"/>
      <c r="G8" s="116"/>
      <c r="H8" s="116"/>
    </row>
    <row r="9" spans="1:33">
      <c r="A9" s="117" t="s">
        <v>91</v>
      </c>
      <c r="B9" s="118">
        <v>170</v>
      </c>
      <c r="C9" s="117" t="s">
        <v>92</v>
      </c>
    </row>
    <row r="10" spans="1:33">
      <c r="A10" s="117" t="s">
        <v>93</v>
      </c>
      <c r="B10" s="118">
        <v>15</v>
      </c>
      <c r="C10" s="120"/>
    </row>
    <row r="11" spans="1:33">
      <c r="A11" s="117" t="s">
        <v>94</v>
      </c>
      <c r="B11" s="118">
        <v>5</v>
      </c>
      <c r="C11" s="117"/>
    </row>
    <row r="12" spans="1:33">
      <c r="A12" s="117" t="s">
        <v>95</v>
      </c>
      <c r="B12" s="118">
        <v>20</v>
      </c>
      <c r="C12" s="120"/>
    </row>
    <row r="13" spans="1:33">
      <c r="A13" s="117" t="s">
        <v>96</v>
      </c>
      <c r="B13" s="121">
        <v>125</v>
      </c>
      <c r="C13" s="120"/>
    </row>
    <row r="14" spans="1:33">
      <c r="A14" s="122" t="s">
        <v>97</v>
      </c>
      <c r="B14" s="82">
        <v>110</v>
      </c>
      <c r="C14" s="117" t="s">
        <v>98</v>
      </c>
    </row>
    <row r="15" spans="1:33">
      <c r="A15" s="123" t="s">
        <v>99</v>
      </c>
      <c r="B15" s="124">
        <f>SUM(B9:B14)</f>
        <v>445</v>
      </c>
      <c r="C15" s="117"/>
    </row>
    <row r="16" spans="1:33" ht="15">
      <c r="B16" s="125"/>
    </row>
    <row r="17" spans="1:33" s="110" customFormat="1">
      <c r="A17" s="126" t="s">
        <v>100</v>
      </c>
      <c r="B17" s="127"/>
      <c r="C17" s="128"/>
      <c r="D17" s="108"/>
      <c r="E17" s="109"/>
      <c r="F17" s="109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s="101" customFormat="1" ht="12.95" customHeight="1">
      <c r="A18" s="111" t="s">
        <v>87</v>
      </c>
      <c r="C18" s="102"/>
      <c r="E18" s="39"/>
      <c r="F18" s="39"/>
    </row>
    <row r="19" spans="1:33" s="101" customFormat="1" ht="14.45" customHeight="1">
      <c r="A19" s="129" t="s">
        <v>88</v>
      </c>
      <c r="B19" s="130" t="s">
        <v>89</v>
      </c>
      <c r="C19" s="114" t="s">
        <v>90</v>
      </c>
      <c r="D19" s="115"/>
      <c r="E19" s="77"/>
      <c r="F19" s="77"/>
      <c r="G19" s="116"/>
      <c r="H19" s="116"/>
    </row>
    <row r="20" spans="1:33">
      <c r="A20" s="117" t="s">
        <v>91</v>
      </c>
      <c r="B20" s="118">
        <v>170</v>
      </c>
      <c r="C20" s="117" t="s">
        <v>92</v>
      </c>
    </row>
    <row r="21" spans="1:33">
      <c r="A21" s="117" t="s">
        <v>93</v>
      </c>
      <c r="B21" s="118">
        <v>29</v>
      </c>
      <c r="C21" s="120"/>
    </row>
    <row r="22" spans="1:33">
      <c r="A22" s="117" t="s">
        <v>101</v>
      </c>
      <c r="B22" s="118">
        <v>80</v>
      </c>
      <c r="C22" s="117"/>
    </row>
    <row r="23" spans="1:33">
      <c r="A23" s="117" t="s">
        <v>102</v>
      </c>
      <c r="B23" s="118">
        <v>480</v>
      </c>
      <c r="C23" s="120"/>
    </row>
    <row r="24" spans="1:33">
      <c r="A24" s="117" t="s">
        <v>95</v>
      </c>
      <c r="B24" s="118">
        <v>80</v>
      </c>
      <c r="C24" s="120"/>
    </row>
    <row r="25" spans="1:33">
      <c r="A25" s="117" t="s">
        <v>96</v>
      </c>
      <c r="B25" s="121">
        <v>125</v>
      </c>
      <c r="C25" s="120"/>
    </row>
    <row r="26" spans="1:33">
      <c r="A26" s="122" t="s">
        <v>97</v>
      </c>
      <c r="B26" s="82">
        <v>110</v>
      </c>
      <c r="C26" s="117" t="s">
        <v>98</v>
      </c>
    </row>
    <row r="27" spans="1:33">
      <c r="A27" s="123" t="s">
        <v>99</v>
      </c>
      <c r="B27" s="124">
        <f>SUM(B20:B26)</f>
        <v>1074</v>
      </c>
      <c r="C27" s="117"/>
    </row>
    <row r="28" spans="1:33" s="101" customFormat="1">
      <c r="A28" s="104"/>
      <c r="C28" s="102"/>
      <c r="E28" s="39"/>
      <c r="F28" s="39"/>
    </row>
    <row r="29" spans="1:33" s="110" customFormat="1">
      <c r="A29" s="131" t="s">
        <v>103</v>
      </c>
      <c r="B29" s="132"/>
      <c r="C29" s="133"/>
      <c r="D29" s="108"/>
      <c r="E29" s="109"/>
      <c r="F29" s="109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</row>
    <row r="30" spans="1:33" s="101" customFormat="1" ht="12.95" customHeight="1">
      <c r="A30" s="111" t="s">
        <v>87</v>
      </c>
      <c r="C30" s="102"/>
      <c r="E30" s="39"/>
      <c r="F30" s="39"/>
    </row>
    <row r="31" spans="1:33" s="101" customFormat="1" ht="14.45" customHeight="1">
      <c r="A31" s="129" t="s">
        <v>88</v>
      </c>
      <c r="B31" s="130" t="s">
        <v>89</v>
      </c>
      <c r="C31" s="114" t="s">
        <v>90</v>
      </c>
      <c r="D31" s="115"/>
      <c r="E31" s="77"/>
      <c r="F31" s="77"/>
      <c r="G31" s="116"/>
      <c r="H31" s="116"/>
    </row>
    <row r="32" spans="1:33">
      <c r="A32" s="117" t="s">
        <v>91</v>
      </c>
      <c r="B32" s="118">
        <v>170</v>
      </c>
      <c r="C32" s="117" t="s">
        <v>92</v>
      </c>
    </row>
    <row r="33" spans="1:33">
      <c r="A33" s="117" t="s">
        <v>93</v>
      </c>
      <c r="B33" s="118">
        <v>20</v>
      </c>
      <c r="C33" s="120"/>
    </row>
    <row r="34" spans="1:33">
      <c r="A34" s="117" t="s">
        <v>102</v>
      </c>
      <c r="B34" s="118">
        <v>400</v>
      </c>
      <c r="C34" s="120"/>
    </row>
    <row r="35" spans="1:33">
      <c r="A35" s="117" t="s">
        <v>95</v>
      </c>
      <c r="B35" s="118">
        <v>40</v>
      </c>
      <c r="C35" s="117" t="s">
        <v>104</v>
      </c>
    </row>
    <row r="36" spans="1:33">
      <c r="A36" s="117" t="s">
        <v>96</v>
      </c>
      <c r="B36" s="121">
        <v>50</v>
      </c>
      <c r="C36" s="120"/>
    </row>
    <row r="37" spans="1:33">
      <c r="A37" s="122" t="s">
        <v>97</v>
      </c>
      <c r="B37" s="82">
        <v>110</v>
      </c>
      <c r="C37" s="117" t="s">
        <v>98</v>
      </c>
    </row>
    <row r="38" spans="1:33">
      <c r="A38" s="123" t="s">
        <v>99</v>
      </c>
      <c r="B38" s="124">
        <f>SUM(B32:B37)</f>
        <v>790</v>
      </c>
      <c r="C38" s="117"/>
    </row>
    <row r="39" spans="1:33" s="101" customFormat="1">
      <c r="A39" s="104"/>
      <c r="C39" s="102"/>
      <c r="E39" s="39"/>
      <c r="F39" s="39"/>
    </row>
    <row r="40" spans="1:33" s="110" customFormat="1">
      <c r="A40" s="134" t="s">
        <v>105</v>
      </c>
      <c r="B40" s="135"/>
      <c r="C40" s="136"/>
      <c r="D40" s="108"/>
      <c r="E40" s="109"/>
      <c r="F40" s="109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</row>
    <row r="41" spans="1:33" s="101" customFormat="1" ht="12.95" customHeight="1">
      <c r="A41" s="111" t="s">
        <v>87</v>
      </c>
      <c r="C41" s="102"/>
      <c r="E41" s="39"/>
      <c r="F41" s="39"/>
    </row>
    <row r="42" spans="1:33" s="101" customFormat="1" ht="14.45" customHeight="1">
      <c r="A42" s="129" t="s">
        <v>88</v>
      </c>
      <c r="B42" s="130" t="s">
        <v>89</v>
      </c>
      <c r="C42" s="114" t="s">
        <v>90</v>
      </c>
      <c r="D42" s="115"/>
      <c r="E42" s="77"/>
      <c r="F42" s="77"/>
      <c r="G42" s="116"/>
      <c r="H42" s="116"/>
    </row>
    <row r="43" spans="1:33">
      <c r="A43" s="117" t="s">
        <v>91</v>
      </c>
      <c r="B43" s="118">
        <v>340</v>
      </c>
      <c r="C43" s="117" t="s">
        <v>106</v>
      </c>
    </row>
    <row r="44" spans="1:33">
      <c r="A44" s="117" t="s">
        <v>93</v>
      </c>
      <c r="B44" s="118">
        <v>56</v>
      </c>
      <c r="C44" s="120"/>
    </row>
    <row r="45" spans="1:33">
      <c r="A45" s="117" t="s">
        <v>102</v>
      </c>
      <c r="B45" s="118">
        <v>520</v>
      </c>
      <c r="C45" s="120"/>
    </row>
    <row r="46" spans="1:33">
      <c r="A46" s="117" t="s">
        <v>96</v>
      </c>
      <c r="B46" s="121">
        <v>125</v>
      </c>
      <c r="C46" s="120"/>
    </row>
    <row r="47" spans="1:33">
      <c r="A47" s="122" t="s">
        <v>97</v>
      </c>
      <c r="B47" s="82">
        <v>220</v>
      </c>
      <c r="C47" s="117" t="s">
        <v>107</v>
      </c>
    </row>
    <row r="48" spans="1:33">
      <c r="A48" s="123" t="s">
        <v>99</v>
      </c>
      <c r="B48" s="124">
        <f>SUM(B43:B47)</f>
        <v>1261</v>
      </c>
      <c r="C48" s="117"/>
    </row>
    <row r="49" spans="1:33" s="101" customFormat="1">
      <c r="A49" s="104"/>
      <c r="C49" s="102"/>
      <c r="E49" s="39"/>
      <c r="F49" s="39"/>
    </row>
    <row r="50" spans="1:33" s="110" customFormat="1">
      <c r="A50" s="137" t="s">
        <v>108</v>
      </c>
      <c r="B50" s="138"/>
      <c r="C50" s="139"/>
      <c r="D50" s="108"/>
      <c r="E50" s="109"/>
      <c r="F50" s="109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</row>
    <row r="51" spans="1:33" s="101" customFormat="1" ht="12.95" customHeight="1">
      <c r="A51" s="111" t="s">
        <v>87</v>
      </c>
      <c r="C51" s="102"/>
      <c r="E51" s="39"/>
      <c r="F51" s="39"/>
    </row>
    <row r="52" spans="1:33" s="101" customFormat="1" ht="14.45" customHeight="1">
      <c r="A52" s="129" t="s">
        <v>88</v>
      </c>
      <c r="B52" s="130" t="s">
        <v>89</v>
      </c>
      <c r="C52" s="114" t="s">
        <v>90</v>
      </c>
      <c r="D52" s="115"/>
      <c r="E52" s="77"/>
      <c r="F52" s="77"/>
      <c r="G52" s="116"/>
      <c r="H52" s="116"/>
    </row>
    <row r="53" spans="1:33">
      <c r="A53" s="117" t="s">
        <v>91</v>
      </c>
      <c r="B53" s="118">
        <v>170</v>
      </c>
      <c r="C53" s="117" t="s">
        <v>92</v>
      </c>
    </row>
    <row r="54" spans="1:33">
      <c r="A54" s="117" t="s">
        <v>109</v>
      </c>
      <c r="B54" s="118">
        <v>11</v>
      </c>
      <c r="C54" s="117"/>
    </row>
    <row r="55" spans="1:33">
      <c r="A55" s="117" t="s">
        <v>110</v>
      </c>
      <c r="B55" s="118">
        <v>75</v>
      </c>
      <c r="C55" s="117"/>
    </row>
    <row r="56" spans="1:33">
      <c r="A56" s="117" t="s">
        <v>96</v>
      </c>
      <c r="B56" s="121">
        <v>50</v>
      </c>
      <c r="C56" s="120"/>
    </row>
    <row r="57" spans="1:33">
      <c r="A57" s="122" t="s">
        <v>97</v>
      </c>
      <c r="B57" s="82">
        <v>110</v>
      </c>
      <c r="C57" s="117" t="s">
        <v>98</v>
      </c>
    </row>
    <row r="58" spans="1:33">
      <c r="A58" s="123" t="s">
        <v>99</v>
      </c>
      <c r="B58" s="124">
        <f>SUM(B53:B57)</f>
        <v>416</v>
      </c>
      <c r="C58" s="117"/>
    </row>
    <row r="59" spans="1:33" s="101" customFormat="1">
      <c r="C59" s="102"/>
      <c r="E59" s="39"/>
      <c r="F59" s="39"/>
    </row>
    <row r="60" spans="1:33" s="101" customFormat="1">
      <c r="C60" s="102"/>
      <c r="E60" s="39"/>
      <c r="F60" s="39"/>
    </row>
    <row r="61" spans="1:33" s="110" customFormat="1">
      <c r="A61" s="137" t="s">
        <v>111</v>
      </c>
      <c r="B61" s="138"/>
      <c r="C61" s="139"/>
      <c r="D61" s="108"/>
      <c r="E61" s="109"/>
      <c r="F61" s="109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</row>
    <row r="62" spans="1:33" s="101" customFormat="1" ht="12.95" customHeight="1">
      <c r="A62" s="111" t="s">
        <v>87</v>
      </c>
      <c r="C62" s="102"/>
      <c r="E62" s="39"/>
      <c r="F62" s="39"/>
    </row>
    <row r="63" spans="1:33" s="101" customFormat="1" ht="14.45" customHeight="1">
      <c r="A63" s="129" t="s">
        <v>88</v>
      </c>
      <c r="B63" s="130" t="s">
        <v>89</v>
      </c>
      <c r="C63" s="114" t="s">
        <v>90</v>
      </c>
      <c r="D63" s="115"/>
      <c r="E63" s="77"/>
      <c r="F63" s="77"/>
      <c r="G63" s="116"/>
      <c r="H63" s="116"/>
    </row>
    <row r="64" spans="1:33">
      <c r="A64" s="117" t="s">
        <v>91</v>
      </c>
      <c r="B64" s="118">
        <v>170</v>
      </c>
      <c r="C64" s="117" t="s">
        <v>92</v>
      </c>
    </row>
    <row r="65" spans="1:33">
      <c r="A65" s="117" t="s">
        <v>109</v>
      </c>
      <c r="B65" s="118">
        <v>11</v>
      </c>
      <c r="C65" s="117"/>
    </row>
    <row r="66" spans="1:33">
      <c r="A66" s="117" t="s">
        <v>96</v>
      </c>
      <c r="B66" s="121">
        <v>50</v>
      </c>
      <c r="C66" s="120"/>
    </row>
    <row r="67" spans="1:33">
      <c r="A67" s="122" t="s">
        <v>97</v>
      </c>
      <c r="B67" s="82">
        <v>110</v>
      </c>
      <c r="C67" s="117" t="s">
        <v>98</v>
      </c>
    </row>
    <row r="68" spans="1:33">
      <c r="A68" s="123" t="s">
        <v>99</v>
      </c>
      <c r="B68" s="124">
        <f>SUM(B64:B67)</f>
        <v>341</v>
      </c>
      <c r="C68" s="117"/>
    </row>
    <row r="69" spans="1:33" s="101" customFormat="1">
      <c r="C69" s="102"/>
      <c r="E69" s="39"/>
      <c r="F69" s="39"/>
    </row>
    <row r="70" spans="1:33" s="110" customFormat="1">
      <c r="A70" s="140" t="s">
        <v>112</v>
      </c>
      <c r="B70" s="141"/>
      <c r="C70" s="142"/>
      <c r="D70" s="108"/>
      <c r="E70" s="109"/>
      <c r="F70" s="109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</row>
    <row r="71" spans="1:33" s="101" customFormat="1" ht="12.95" customHeight="1">
      <c r="A71" s="111" t="s">
        <v>87</v>
      </c>
      <c r="C71" s="102"/>
      <c r="E71" s="39"/>
      <c r="F71" s="39"/>
    </row>
    <row r="72" spans="1:33" s="101" customFormat="1" ht="14.45" customHeight="1">
      <c r="A72" s="129" t="s">
        <v>88</v>
      </c>
      <c r="B72" s="130" t="s">
        <v>89</v>
      </c>
      <c r="C72" s="114" t="s">
        <v>90</v>
      </c>
      <c r="D72" s="115"/>
      <c r="E72" s="77"/>
      <c r="F72" s="77"/>
      <c r="G72" s="116"/>
      <c r="H72" s="116"/>
    </row>
    <row r="73" spans="1:33">
      <c r="A73" s="117" t="s">
        <v>113</v>
      </c>
      <c r="B73" s="118">
        <v>1</v>
      </c>
      <c r="C73" s="117" t="s">
        <v>114</v>
      </c>
    </row>
    <row r="74" spans="1:33">
      <c r="A74" s="117" t="s">
        <v>115</v>
      </c>
      <c r="B74" s="121">
        <v>16</v>
      </c>
      <c r="C74" s="120"/>
    </row>
    <row r="75" spans="1:33">
      <c r="A75" s="122" t="s">
        <v>116</v>
      </c>
      <c r="B75" s="82">
        <v>2</v>
      </c>
      <c r="C75" s="120"/>
    </row>
    <row r="76" spans="1:33">
      <c r="A76" s="123" t="s">
        <v>99</v>
      </c>
      <c r="B76" s="124">
        <f>B75+B74+B73</f>
        <v>19</v>
      </c>
      <c r="C76" s="117"/>
    </row>
    <row r="77" spans="1:33" s="101" customFormat="1">
      <c r="C77" s="102"/>
      <c r="E77" s="39"/>
      <c r="F77" s="39"/>
    </row>
    <row r="78" spans="1:33" s="110" customFormat="1">
      <c r="A78" s="143" t="s">
        <v>117</v>
      </c>
      <c r="B78" s="144"/>
      <c r="C78" s="145"/>
      <c r="D78" s="108"/>
      <c r="E78" s="109"/>
      <c r="F78" s="109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</row>
    <row r="79" spans="1:33" s="101" customFormat="1" ht="12.95" customHeight="1">
      <c r="A79" s="111" t="s">
        <v>87</v>
      </c>
      <c r="C79" s="102"/>
      <c r="E79" s="39"/>
      <c r="F79" s="39"/>
    </row>
    <row r="80" spans="1:33" s="101" customFormat="1" ht="14.45" customHeight="1">
      <c r="A80" s="129" t="s">
        <v>88</v>
      </c>
      <c r="B80" s="130" t="s">
        <v>89</v>
      </c>
      <c r="C80" s="114" t="s">
        <v>90</v>
      </c>
      <c r="D80" s="115"/>
      <c r="E80" s="77"/>
      <c r="F80" s="77"/>
      <c r="G80" s="116"/>
      <c r="H80" s="116"/>
    </row>
    <row r="81" spans="1:33">
      <c r="A81" s="117" t="s">
        <v>91</v>
      </c>
      <c r="B81" s="118">
        <v>170</v>
      </c>
      <c r="C81" s="117" t="s">
        <v>92</v>
      </c>
    </row>
    <row r="82" spans="1:33">
      <c r="A82" s="117" t="s">
        <v>96</v>
      </c>
      <c r="B82" s="121">
        <v>50</v>
      </c>
      <c r="C82" s="120"/>
    </row>
    <row r="83" spans="1:33">
      <c r="A83" s="122" t="s">
        <v>97</v>
      </c>
      <c r="B83" s="82">
        <v>110</v>
      </c>
      <c r="C83" s="117" t="s">
        <v>98</v>
      </c>
    </row>
    <row r="84" spans="1:33">
      <c r="A84" s="123" t="s">
        <v>99</v>
      </c>
      <c r="B84" s="124">
        <f>B83+B82+B81</f>
        <v>330</v>
      </c>
      <c r="C84" s="117"/>
    </row>
    <row r="85" spans="1:33">
      <c r="B85" s="146"/>
    </row>
    <row r="86" spans="1:33" s="110" customFormat="1">
      <c r="A86" s="147" t="s">
        <v>118</v>
      </c>
      <c r="B86" s="148"/>
      <c r="C86" s="149"/>
      <c r="D86" s="108"/>
      <c r="E86" s="109"/>
      <c r="F86" s="109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</row>
    <row r="87" spans="1:33" s="101" customFormat="1" ht="12.95" customHeight="1">
      <c r="A87" s="111" t="s">
        <v>87</v>
      </c>
      <c r="C87" s="102"/>
      <c r="E87" s="39"/>
      <c r="F87" s="39"/>
    </row>
    <row r="88" spans="1:33" s="101" customFormat="1" ht="14.45" customHeight="1">
      <c r="A88" s="129" t="s">
        <v>88</v>
      </c>
      <c r="B88" s="130" t="s">
        <v>89</v>
      </c>
      <c r="C88" s="114" t="s">
        <v>90</v>
      </c>
      <c r="D88" s="115"/>
      <c r="E88" s="77"/>
      <c r="F88" s="77"/>
      <c r="G88" s="104"/>
      <c r="H88" s="104"/>
    </row>
    <row r="89" spans="1:33">
      <c r="A89" s="117" t="s">
        <v>91</v>
      </c>
      <c r="B89" s="118">
        <v>340</v>
      </c>
      <c r="C89" s="117" t="s">
        <v>119</v>
      </c>
    </row>
    <row r="90" spans="1:33">
      <c r="A90" s="117" t="s">
        <v>120</v>
      </c>
      <c r="B90" s="118">
        <v>15</v>
      </c>
      <c r="C90" s="120"/>
    </row>
    <row r="91" spans="1:33">
      <c r="A91" s="117" t="s">
        <v>96</v>
      </c>
      <c r="B91" s="121">
        <v>50</v>
      </c>
      <c r="C91" s="120"/>
    </row>
    <row r="92" spans="1:33">
      <c r="A92" s="122" t="s">
        <v>97</v>
      </c>
      <c r="B92" s="82">
        <v>220</v>
      </c>
      <c r="C92" s="117" t="s">
        <v>107</v>
      </c>
    </row>
    <row r="93" spans="1:33">
      <c r="A93" s="123" t="s">
        <v>99</v>
      </c>
      <c r="B93" s="124">
        <f>B92+B91+B90+B89</f>
        <v>625</v>
      </c>
      <c r="C93" s="11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Project Budget</vt:lpstr>
      <vt:lpstr>WEST SIDE  WESTPARK</vt:lpstr>
      <vt:lpstr>GREENWAY TYPE COSTS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Lisa Graiff</cp:lastModifiedBy>
  <cp:lastPrinted>2018-08-13T14:17:16Z</cp:lastPrinted>
  <dcterms:created xsi:type="dcterms:W3CDTF">2014-09-17T12:05:47Z</dcterms:created>
  <dcterms:modified xsi:type="dcterms:W3CDTF">2018-10-31T16:20:22Z</dcterms:modified>
</cp:coreProperties>
</file>