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4_US90/"/>
    </mc:Choice>
  </mc:AlternateContent>
  <xr:revisionPtr revIDLastSave="2" documentId="8_{F1ECCDC9-2272-4E95-A63C-0E5F3E6F6FA2}" xr6:coauthVersionLast="40" xr6:coauthVersionMax="40" xr10:uidLastSave="{04FBFDA7-FCB4-4FE4-8D6F-6D57F3EBAA03}"/>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<sst xmlns="http://schemas.openxmlformats.org/spreadsheetml/2006/main" count="263" uniqueCount="131">
  <si>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</si>
  <si>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</si>
  <si>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</si>
  <si>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</si>
  <si>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</si>
  <si>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</si>
  <si>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</si>
  <si>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</si>
  <si>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</si>
  <si>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</si>
  <si>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</si>
  <si>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</si>
  <si>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</si>
  <si>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</si>
  <si>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</si>
  <si>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</si>
  <si>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</si>
  <si>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</si>
  <si>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</si>
  <si>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</si>
  <si>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</si>
  <si>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</si>
  <si>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</si>
  <si>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</si>
  <si>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</si>
  <si>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</si>
  <si>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</si>
  <si>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</si>
  <si>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</si>
  <si>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</si>
  <si>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</si>
  <si>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</si>
  <si>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</si>
  <si>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</si>
  <si>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</si>
  <si>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</si>
  <si>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</si>
  <si>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</si>
  <si>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</si>
  <si>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</si>
  <si>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</si>
  <si>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</si>
  <si>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</si>
  <si>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</si>
  <si>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</si>
  <si>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</si>
  <si>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</si>
  <si>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 xml:space="preserve">US 90 Trinity River Truss Bridge </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</si>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</sst>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260</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0.99</v>
      </c>
    </row>
    <row r="17" spans="1:2">
      <c r="A17" s="86" t="s">
        <v>64</v>
      </c>
      <c r="B17" s="8">
        <v>30</v>
      </c>
    </row>
    <row r="18" spans="1:2">
      <c r="A18" s="86" t="s">
        <v>65</v>
      </c>
      <c r="B18" s="8">
        <v>28</v>
      </c>
    </row>
    <row r="19" spans="1:2">
      <c r="A19" s="76" t="s">
        <v>66</v>
      </c>
      <c r="B19" s="77">
        <f>VLOOKUP(B14,'Service Life'!C6:D8,2,FALSE)</f>
        <v>20</v>
      </c>
    </row>
    <row r="21" spans="1:2">
      <c r="A21" s="81" t="s">
        <v>67</v>
      </c>
    </row>
    <row r="22" spans="1:2" ht="20.25" customHeight="1">
      <c r="A22" s="86" t="s">
        <v>68</v>
      </c>
      <c r="B22" s="95">
        <v>27940</v>
      </c>
    </row>
    <row r="23" spans="1:2" ht="30">
      <c r="A23" s="94" t="s">
        <v>69</v>
      </c>
      <c r="B23" s="96">
        <v>30617</v>
      </c>
    </row>
    <row r="24" spans="1:2" ht="30">
      <c r="A24" s="94" t="s">
        <v>70</v>
      </c>
      <c r="B24" s="96">
        <v>45646</v>
      </c>
    </row>
    <row r="27" spans="1:2" ht="18.75">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9.2490501701799996E-2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2.2393299266700001E-2</v>
      </c>
      <c r="F4" s="54">
        <v>2018</v>
      </c>
      <c r="G4" s="63">
        <f>'Inputs &amp; Outputs'!B22</f>
        <v>27940</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9.2490501701799996E-2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2.2393299266700001E-2</v>
      </c>
      <c r="F5" s="54">
        <f t="shared" ref="F5:F36" si="2">F4+1</f>
        <v>2019</v>
      </c>
      <c r="G5" s="63">
        <f>G4+G4*H5</f>
        <v>28307.597146575234</v>
      </c>
      <c r="H5" s="62">
        <f>$C$9</f>
        <v>1.3156662368476457E-2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28680.030644695573</v>
      </c>
      <c r="H6" s="62">
        <f t="shared" ref="H6:H11" si="7">$C$9</f>
        <v>1.3156662368476457E-2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29057.364124605392</v>
      </c>
      <c r="H7" s="62">
        <f t="shared" si="7"/>
        <v>1.3156662368476457E-2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29439.662053710705</v>
      </c>
      <c r="H8" s="62">
        <f t="shared" si="7"/>
        <v>1.3156662368476457E-2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1.3156662368476457E-2</v>
      </c>
      <c r="F9" s="54">
        <f t="shared" si="2"/>
        <v>2023</v>
      </c>
      <c r="G9" s="63">
        <f t="shared" si="6"/>
        <v>29826.989747593423</v>
      </c>
      <c r="H9" s="62">
        <f t="shared" si="7"/>
        <v>1.3156662368476457E-2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1.6102696000944938E-2</v>
      </c>
      <c r="F10" s="54">
        <f t="shared" si="2"/>
        <v>2024</v>
      </c>
      <c r="G10" s="63">
        <f t="shared" si="6"/>
        <v>30219.413381170518</v>
      </c>
      <c r="H10" s="62">
        <f t="shared" si="7"/>
        <v>1.3156662368476457E-2</v>
      </c>
      <c r="I10" s="54">
        <f>IF(AND(F10&gt;='Inputs &amp; Outputs'!B$13,F10&lt;'Inputs &amp; Outputs'!B$13+'Inputs &amp; Outputs'!B$19),1,0)</f>
        <v>1</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1.8346134970981254E-2</v>
      </c>
      <c r="F11" s="54">
        <f t="shared" si="2"/>
        <v>2025</v>
      </c>
      <c r="G11" s="63">
        <f>'Inputs &amp; Outputs'!$B$23</f>
        <v>30617</v>
      </c>
      <c r="H11" s="62">
        <f t="shared" si="7"/>
        <v>1.3156662368476457E-2</v>
      </c>
      <c r="I11" s="54">
        <f>IF(AND(F11&gt;='Inputs &amp; Outputs'!B$13,F11&lt;'Inputs &amp; Outputs'!B$13+'Inputs &amp; Outputs'!B$19),1,0)</f>
        <v>1</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31110.01624346093</v>
      </c>
      <c r="H12" s="62">
        <f>$C$10</f>
        <v>1.6102696000944938E-2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31610.971377613841</v>
      </c>
      <c r="H13" s="62">
        <f t="shared" ref="H13:H36" si="8">$C$10</f>
        <v>1.6102696000944938E-2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32119.993240002128</v>
      </c>
      <c r="H14" s="62">
        <f t="shared" si="8"/>
        <v>1.6102696000944938E-2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32637.21172669829</v>
      </c>
      <c r="H15" s="62">
        <f t="shared" si="8"/>
        <v>1.6102696000944938E-2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33162.75882545179</v>
      </c>
      <c r="H16" s="62">
        <f t="shared" si="8"/>
        <v>1.6102696000944938E-2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33696.768649370693</v>
      </c>
      <c r="H17" s="62">
        <f t="shared" si="8"/>
        <v>1.6102696000944938E-2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34239.377471145679</v>
      </c>
      <c r="H18" s="62">
        <f t="shared" si="8"/>
        <v>1.6102696000944938E-2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34790.723757825144</v>
      </c>
      <c r="H19" s="62">
        <f t="shared" si="8"/>
        <v>1.6102696000944938E-2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35350.948206150257</v>
      </c>
      <c r="H20" s="62">
        <f t="shared" si="8"/>
        <v>1.6102696000944938E-2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35920.193778459041</v>
      </c>
      <c r="H21" s="62">
        <f t="shared" si="8"/>
        <v>1.6102696000944938E-2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36498.605739168597</v>
      </c>
      <c r="H22" s="62">
        <f t="shared" si="8"/>
        <v>1.6102696000944938E-2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37086.331691844774</v>
      </c>
      <c r="H23" s="62">
        <f t="shared" si="8"/>
        <v>1.6102696000944938E-2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37683.521616868762</v>
      </c>
      <c r="H24" s="62">
        <f t="shared" si="8"/>
        <v>1.6102696000944938E-2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38290.327909710235</v>
      </c>
      <c r="H25" s="62">
        <f t="shared" si="8"/>
        <v>1.6102696000944938E-2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38906.905419816794</v>
      </c>
      <c r="H26" s="62">
        <f t="shared" si="8"/>
        <v>1.6102696000944938E-2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39533.41149012962</v>
      </c>
      <c r="H27" s="62">
        <f t="shared" si="8"/>
        <v>1.6102696000944938E-2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40170.005997235443</v>
      </c>
      <c r="H28" s="62">
        <f t="shared" si="8"/>
        <v>1.6102696000944938E-2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40816.851392165059</v>
      </c>
      <c r="H29" s="62">
        <f t="shared" si="8"/>
        <v>1.6102696000944938E-2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41474.11274184884</v>
      </c>
      <c r="H30" s="62">
        <f t="shared" si="8"/>
        <v>1.6102696000944938E-2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45646</v>
      </c>
      <c r="H31" s="62">
        <f t="shared" si="8"/>
        <v>1.6102696000944938E-2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46381.023661659136</v>
      </c>
      <c r="H32" s="62">
        <f t="shared" si="8"/>
        <v>1.6102696000944938E-2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47127.883185895465</v>
      </c>
      <c r="H33" s="62">
        <f t="shared" si="8"/>
        <v>1.6102696000944938E-2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47886.769162005985</v>
      </c>
      <c r="H34" s="62">
        <f t="shared" si="8"/>
        <v>1.6102696000944938E-2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48657.875248289194</v>
      </c>
      <c r="H35" s="62">
        <f t="shared" si="8"/>
        <v>1.6102696000944938E-2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49441.398221464297</v>
      </c>
      <c r="H36" s="62">
        <f t="shared" si="8"/>
        <v>1.6102696000944938E-2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55</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55</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55</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55</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5AB84-F07A-420F-81E0-0D0844ED7861}"/>
</file>

<file path=customXml/itemProps2.xml><?xml version="1.0" encoding="utf-8"?>
<ds:datastoreItem xmlns:ds="http://schemas.openxmlformats.org/officeDocument/2006/customXml" ds:itemID="{D908E19A-FF1C-4EA3-911D-FB4C6EB2D002}"/>
</file>

<file path=customXml/itemProps3.xml><?xml version="1.0" encoding="utf-8"?>
<ds:datastoreItem xmlns:ds="http://schemas.openxmlformats.org/officeDocument/2006/customXml" ds:itemID="{B5EECD89-5964-4987-82AA-31CEA6B6752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