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Y:\Applications\2018\TIP\"/>
    </mc:Choice>
  </mc:AlternateContent>
  <xr:revisionPtr revIDLastSave="0" documentId="13_ncr:1_{01FAA672-FBF2-46A4-BB01-E504FF4FDFD1}" xr6:coauthVersionLast="36" xr6:coauthVersionMax="36" xr10:uidLastSave="{00000000-0000-0000-0000-000000000000}"/>
  <bookViews>
    <workbookView xWindow="0" yWindow="0" windowWidth="21600" windowHeight="913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J6" i="7" s="1"/>
  <c r="H16" i="5"/>
  <c r="I16" i="5" s="1"/>
  <c r="J16" i="5"/>
  <c r="K16" i="5" s="1"/>
  <c r="G17" i="5"/>
  <c r="I15" i="5"/>
  <c r="G8" i="7"/>
  <c r="H7" i="7"/>
  <c r="I7" i="7" s="1"/>
  <c r="J7" i="7" s="1"/>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<sst xmlns="http://schemas.openxmlformats.org/spreadsheetml/2006/main" count="197" uniqueCount="143">
  <si>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</si>
  <si>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</si>
  <si>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</si>
  <si>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</si>
  <si>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</si>
  <si>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</si>
  <si>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</si>
  <si>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</si>
  <si>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</si>
  <si>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</si>
  <si>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</si>
  <si>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</si>
  <si>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</si>
  <si>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</si>
  <si>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</si>
  <si>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</si>
  <si>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</si>
  <si>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</si>
  <si>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</si>
  <si>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</si>
  <si>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</si>
  <si>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</si>
  <si>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</si>
  <si>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</si>
  <si>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</si>
  <si>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</si>
  <si>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</si>
  <si>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</si>
  <si>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</si>
  <si>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</si>
  <si>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</si>
  <si>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</si>
  <si>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</si>
  <si>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</si>
  <si>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</si>
  <si>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</si>
  <si>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</si>
  <si>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</si>
  <si>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</si>
  <si>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</si>
  <si>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</si>
  <si>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</si>
  <si>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</si>
  <si>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</si>
  <si>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</si>
  <si>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</si>
  <si>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</si>
  <si>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</si>
  <si>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</si>
  <si>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</si>
  <si>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</si>
  <si>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</si>
  <si>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</si>
  <si>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</si>
  <si>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</si>
  <si>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</si>
  <si>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</si>
  <si>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</si>
  <si>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</si>
  <si>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</si>
  <si>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</si>
  <si>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</si>
  <si>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</si>
  <si>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</si>
  <si>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</si>
  <si>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</si>
  <si>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</si>
  <si>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</si>
  <si>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</si>
  <si>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</si>
  <si>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</si>
  <si>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</si>
  <si>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</si>
  <si>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</si>
  <si>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</si>
  <si>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</si>
  <si>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</si>
  <si>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</si>
  <si>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</si>
  <si>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</si>
  <si>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</si>
  <si>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</si>
  <si>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</si>
  <si>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</si>
  <si>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</si>
  <si>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</si>
  <si>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</si>
  <si>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</si>
  <si>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</si>
  <si>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</si>
  <si>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</si>
  <si>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</si>
  <si>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</si>
  <si>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</si>
  <si>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</si>
  <si>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</si>
  <si>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</si>
  <si>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</si>
  <si>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</si>
  <si>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</si>
  <si>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</si>
  <si>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</si>
  <si>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</si>
  <si>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</si>
  <si>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</si>
  <si>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</si>
  <si>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</si>
  <si>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</si>
  <si>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</si>
  <si>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</si>
  <si>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</si>
  <si>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</si>
  <si>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</si>
  <si>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</si>
  <si>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</si>
  <si>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</si>
  <si>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</si>
  <si>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</si>
  <si>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</si>
  <si>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</si>
  <si>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</si>
  <si>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</si>
  <si>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</si>
  <si>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</si>
  <si>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</si>
  <si>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</si>
  <si>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</si>
  <si>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</si>
  <si>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</si>
  <si>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</si>
  <si>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</si>
  <si>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</si>
  <si>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</si>
  <si>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</si>
  <si>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</si>
  <si>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</si>
  <si>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</si>
  <si>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</si>
  <si>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</si>
  <si>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</si>
  <si>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</si>
  <si>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</si>
  <si>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Port Road Total Crossing Railroad Overpass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</si>
</sst>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opLeftCell="A13" zoomScale="130" zoomScaleNormal="130" workbookViewId="0">
      <selection activeCell="B9" sqref="B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8" t="s">
        <v>140</v>
      </c>
      <c r="C4" s="89"/>
      <c r="D4" s="90"/>
    </row>
    <row r="5" spans="1:13" x14ac:dyDescent="0.25">
      <c r="B5" s="88"/>
      <c r="C5" s="89"/>
      <c r="D5" s="90"/>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6" t="s">
        <v>69</v>
      </c>
      <c r="C12" s="87" t="s">
        <v>113</v>
      </c>
      <c r="D12" s="68" t="s">
        <v>114</v>
      </c>
    </row>
    <row r="13" spans="1:13" x14ac:dyDescent="0.25">
      <c r="B13" s="86"/>
      <c r="C13" s="87"/>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1" t="s">
        <v>25</v>
      </c>
      <c r="E6" s="92"/>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1" t="s">
        <v>25</v>
      </c>
      <c r="E6" s="92"/>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1" t="s">
        <v>26</v>
      </c>
      <c r="E8" s="92"/>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topLeftCell="A7" zoomScale="115" zoomScaleNormal="115" workbookViewId="0">
      <selection activeCell="B10" sqref="B10"/>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3" t="s">
        <v>0</v>
      </c>
      <c r="B5" s="94"/>
      <c r="E5" s="4" t="s">
        <v>49</v>
      </c>
      <c r="F5" s="44" t="s">
        <v>53</v>
      </c>
      <c r="G5" s="44" t="s">
        <v>52</v>
      </c>
      <c r="J5" t="s">
        <v>60</v>
      </c>
      <c r="L5" t="s">
        <v>65</v>
      </c>
    </row>
    <row r="6" spans="1:16" ht="45" x14ac:dyDescent="0.25">
      <c r="A6" s="2" t="s">
        <v>5</v>
      </c>
      <c r="B6" s="85" t="s">
        <v>142</v>
      </c>
      <c r="E6" s="2" t="s">
        <v>54</v>
      </c>
      <c r="F6" s="80">
        <v>24000</v>
      </c>
      <c r="G6" s="80">
        <v>24000</v>
      </c>
      <c r="J6" t="s">
        <v>61</v>
      </c>
    </row>
    <row r="7" spans="1:16" x14ac:dyDescent="0.25">
      <c r="A7" s="2" t="s">
        <v>47</v>
      </c>
      <c r="B7" s="3"/>
      <c r="E7" s="2" t="s">
        <v>55</v>
      </c>
      <c r="F7" s="80">
        <v>6</v>
      </c>
      <c r="G7" s="80">
        <v>6</v>
      </c>
    </row>
    <row r="8" spans="1:16" x14ac:dyDescent="0.25">
      <c r="A8" s="2" t="s">
        <v>48</v>
      </c>
      <c r="B8" s="3"/>
      <c r="E8" s="7" t="s">
        <v>56</v>
      </c>
      <c r="F8" s="81">
        <f>IF(AND(F6&gt;0,F7&gt;0), F6/F7, "N/A")</f>
        <v>4000</v>
      </c>
      <c r="G8" s="81">
        <f>IF(AND(G6&gt;0,G7&gt;0), G6/G7, "N/A")</f>
        <v>4000</v>
      </c>
    </row>
    <row r="9" spans="1:16" x14ac:dyDescent="0.25">
      <c r="A9" s="2" t="s">
        <v>51</v>
      </c>
      <c r="B9" s="37">
        <v>2028</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1.32857</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1.2069991</v>
      </c>
    </row>
    <row r="10" spans="1:16" x14ac:dyDescent="0.25">
      <c r="A10" s="2" t="s">
        <v>93</v>
      </c>
      <c r="B10" s="54" t="s">
        <v>67</v>
      </c>
      <c r="E10" s="7" t="s">
        <v>70</v>
      </c>
      <c r="F10" s="83">
        <f>IF(OR(F9=FALSE,G9=FALSE),"N/A",(F9-G9))</f>
        <v>0.12157090000000004</v>
      </c>
      <c r="G10" s="84"/>
    </row>
    <row r="11" spans="1:16" x14ac:dyDescent="0.25">
      <c r="A11" s="2" t="s">
        <v>95</v>
      </c>
      <c r="B11" s="80" t="s">
        <v>60</v>
      </c>
      <c r="E11" s="7" t="s">
        <v>75</v>
      </c>
      <c r="F11" s="95">
        <f>IF(OR(F9=FALSE,G9=FALSE,F10=FALSE), "N/A", IF(OR(F10=0.1,AND(0.01&lt;F10,F10&lt;0.1)), 5, (IF(OR(F10=0.2,AND(0.1&lt;F10,F10&lt;0.2)), 10, (IF(OR(F10=0.3,AND(0.2&lt;F10,F10&lt;0.3)), 15, IF(F10&gt;0.3, 20,"N/A")))))))</f>
        <v>10</v>
      </c>
      <c r="G11" s="96"/>
      <c r="H11" s="97"/>
      <c r="I11" s="98"/>
      <c r="J11" s="98"/>
      <c r="K11" s="98"/>
      <c r="L11" s="98"/>
    </row>
    <row r="12" spans="1:16" x14ac:dyDescent="0.25">
      <c r="A12" s="2" t="s">
        <v>58</v>
      </c>
      <c r="B12" s="80" t="s">
        <v>65</v>
      </c>
      <c r="E12" s="24"/>
      <c r="F12" s="24"/>
      <c r="G12" s="24"/>
      <c r="H12" s="97"/>
      <c r="I12" s="98"/>
      <c r="J12" s="98"/>
      <c r="K12" s="98"/>
      <c r="L12" s="98"/>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68</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1.32857</v>
      </c>
      <c r="F4" s="78">
        <f>+K4</f>
        <v>1.2069991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1.32857</v>
      </c>
      <c r="K4" s="76">
        <f>'Inputs &amp; Outputs'!G9</f>
        <v>1.2069991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f>IF('Inputs &amp; Outputs'!B11="Grade separation",B23*(J4-1),"FALSE")</f>
        <v>8.2142500000000007E-2</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Bridget A. Kramer</cp:lastModifiedBy>
  <cp:lastPrinted>2018-10-15T12:10:58Z</cp:lastPrinted>
  <dcterms:created xsi:type="dcterms:W3CDTF">2012-07-25T15:48:32Z</dcterms:created>
  <dcterms:modified xsi:type="dcterms:W3CDTF">2018-10-24T11:30:21Z</dcterms:modified>
</cp:coreProperties>
</file>