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frastructure Planning Branch\Infrastructure Planning &amp; Prioritization\HGAC Coordination\2018 TIP\Antoine (N-2013T-0013, N-100030)\"/>
    </mc:Choice>
  </mc:AlternateContent>
  <xr:revisionPtr revIDLastSave="0" documentId="10_ncr:100000_{224D33E6-D6B4-4E09-A47A-15337BDF0EB3}" xr6:coauthVersionLast="31" xr6:coauthVersionMax="31" xr10:uidLastSave="{00000000-0000-0000-0000-000000000000}"/>
  <bookViews>
    <workbookView xWindow="0" yWindow="0" windowWidth="20265" windowHeight="8565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Budget'!$B$1:$K$43</definedName>
  </definedNames>
  <calcPr calcId="179017"/>
</workbook>
</file>

<file path=xl/calcChain.xml><?xml version="1.0" encoding="utf-8"?>
<calcChain xmlns="http://schemas.openxmlformats.org/spreadsheetml/2006/main">
  <c r="E40" i="3" l="1"/>
  <c r="E39" i="3"/>
  <c r="E42" i="3"/>
  <c r="E38" i="3"/>
  <c r="E37" i="3"/>
  <c r="E35" i="3"/>
  <c r="D42" i="3" l="1"/>
  <c r="G15" i="3" l="1"/>
  <c r="G26" i="3"/>
  <c r="H12" i="3" l="1"/>
  <c r="H15" i="3" s="1"/>
  <c r="G18" i="3" s="1"/>
  <c r="G20" i="3" l="1"/>
  <c r="G19" i="3"/>
  <c r="E25" i="3"/>
  <c r="E18" i="3" l="1"/>
  <c r="G27" i="3" s="1"/>
  <c r="E27" i="3" l="1"/>
</calcChain>
</file>

<file path=xl/sharedStrings.xml><?xml version="1.0" encoding="utf-8"?>
<sst xmlns="http://schemas.openxmlformats.org/spreadsheetml/2006/main" count="63" uniqueCount="59">
  <si>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</si>
  <si>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</si>
  <si>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</si>
  <si>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</si>
  <si>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</si>
  <si>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</si>
  <si>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</si>
  <si>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</si>
  <si>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</si>
  <si>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</si>
  <si>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</si>
  <si>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</si>
  <si>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</si>
  <si>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</si>
  <si>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</si>
  <si>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</si>
  <si>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</si>
  <si>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</si>
  <si>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</si>
  <si>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</si>
  <si>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</si>
  <si>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</si>
  <si>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</si>
  <si>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</si>
  <si>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</si>
  <si>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</si>
  <si>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</si>
  <si>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</si>
  <si>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</si>
  <si>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</si>
  <si>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</si>
  <si>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</si>
  <si>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</si>
  <si>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</si>
  <si>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Antoine Drive</t>
  </si>
  <si>
    <t>real estate</t>
  </si>
  <si>
    <t>total const</t>
  </si>
  <si>
    <t>total cost</t>
  </si>
  <si>
    <t>benefits</t>
  </si>
  <si>
    <t>80% const</t>
  </si>
  <si>
    <t>20% match + design+ RE.</t>
  </si>
  <si>
    <t>install raised median</t>
  </si>
  <si>
    <t>safety lighting</t>
  </si>
  <si>
    <t>safety lighting at intersection</t>
  </si>
  <si>
    <t>install ped crosswalk</t>
  </si>
  <si>
    <t>install sidewalks</t>
  </si>
  <si>
    <t>modernize facility</t>
  </si>
  <si>
    <t>add turn lanes (left and right)</t>
  </si>
  <si>
    <t>composite benefits</t>
  </si>
  <si>
    <t>delay</t>
  </si>
  <si>
    <t>emissions</t>
  </si>
  <si>
    <t>safety</t>
  </si>
  <si>
    <t>improve traffic signal</t>
  </si>
  <si>
    <t>grade separation</t>
  </si>
  <si>
    <t>design</t>
  </si>
  <si>
    <t>HC segment</t>
  </si>
  <si>
    <t>Total</t>
  </si>
  <si>
    <t>ratio</t>
  </si>
  <si>
    <t>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</si>
</sst>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9" fontId="1" fillId="0" borderId="1" xfId="0" applyNumberFormat="1" applyFont="1" applyBorder="1"/>
    <xf numFmtId="9" fontId="1" fillId="0" borderId="1" xfId="2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44" fontId="0" fillId="0" borderId="1" xfId="0" applyNumberFormat="1" applyBorder="1"/>
    <xf numFmtId="44" fontId="0" fillId="0" borderId="1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42"/>
  <sheetViews>
    <sheetView tabSelected="1" zoomScale="86" zoomScaleNormal="86" workbookViewId="0">
      <selection activeCell="D44" sqref="D4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7" max="7" width="16.85546875" bestFit="1" customWidth="1"/>
    <col min="8" max="8" width="18.85546875" customWidth="1"/>
    <col min="9" max="9" width="13.5703125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29</v>
      </c>
      <c r="D7" s="19"/>
      <c r="O7" t="s">
        <v>30</v>
      </c>
    </row>
    <row r="8" spans="2:16">
      <c r="B8" s="5" t="s">
        <v>15</v>
      </c>
      <c r="C8" s="18" t="s">
        <v>34</v>
      </c>
      <c r="D8" s="19"/>
      <c r="O8" t="s">
        <v>28</v>
      </c>
    </row>
    <row r="9" spans="2:16">
      <c r="B9" s="5" t="s">
        <v>19</v>
      </c>
      <c r="C9" s="18" t="s">
        <v>17</v>
      </c>
      <c r="D9" s="19"/>
      <c r="O9" t="s">
        <v>29</v>
      </c>
    </row>
    <row r="10" spans="2:16">
      <c r="O10" t="s">
        <v>31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G11" s="38" t="s">
        <v>37</v>
      </c>
      <c r="H11" s="38" t="s">
        <v>54</v>
      </c>
      <c r="I11" s="39"/>
      <c r="O11" t="s">
        <v>32</v>
      </c>
    </row>
    <row r="12" spans="2:16">
      <c r="B12" s="37"/>
      <c r="C12" s="37"/>
      <c r="D12" s="37"/>
      <c r="E12" s="37"/>
      <c r="G12" s="43">
        <v>22492795</v>
      </c>
      <c r="H12" s="44">
        <f>G12*0.15</f>
        <v>3373919.25</v>
      </c>
      <c r="I12" s="39"/>
      <c r="O12" t="s">
        <v>33</v>
      </c>
    </row>
    <row r="13" spans="2:16">
      <c r="B13" s="6" t="s">
        <v>0</v>
      </c>
      <c r="C13" s="7"/>
      <c r="D13" s="16">
        <v>44550</v>
      </c>
      <c r="E13" s="8">
        <v>0</v>
      </c>
      <c r="G13" s="43">
        <v>66967145</v>
      </c>
      <c r="H13" s="43">
        <v>9915241</v>
      </c>
      <c r="I13" s="39"/>
    </row>
    <row r="14" spans="2:16">
      <c r="B14" s="6" t="s">
        <v>1</v>
      </c>
      <c r="C14" s="16">
        <v>43728</v>
      </c>
      <c r="D14" s="16">
        <v>44216</v>
      </c>
      <c r="E14" s="8"/>
      <c r="G14" s="43">
        <v>6300000</v>
      </c>
      <c r="H14" s="43">
        <v>800000</v>
      </c>
      <c r="I14" s="39" t="s">
        <v>55</v>
      </c>
    </row>
    <row r="15" spans="2:16">
      <c r="B15" s="6" t="s">
        <v>2</v>
      </c>
      <c r="C15" s="16">
        <v>44610</v>
      </c>
      <c r="D15" s="16">
        <v>44975</v>
      </c>
      <c r="E15" s="8"/>
      <c r="G15" s="44">
        <f>SUM(G12:G14)</f>
        <v>95759940</v>
      </c>
      <c r="H15" s="43">
        <f>SUM(H12:H14)</f>
        <v>14089160.25</v>
      </c>
      <c r="I15" s="39"/>
    </row>
    <row r="16" spans="2:16">
      <c r="B16" s="6" t="s">
        <v>3</v>
      </c>
      <c r="C16" s="7"/>
      <c r="D16" s="7"/>
      <c r="E16" s="8">
        <v>0</v>
      </c>
      <c r="G16" s="39"/>
      <c r="H16" s="39"/>
      <c r="I16" s="39"/>
    </row>
    <row r="17" spans="2:13">
      <c r="B17" s="6" t="s">
        <v>6</v>
      </c>
      <c r="C17" s="16">
        <v>44986</v>
      </c>
      <c r="D17" s="16">
        <v>45717</v>
      </c>
      <c r="E17" s="9">
        <v>64155383</v>
      </c>
      <c r="G17" s="43">
        <v>1476550</v>
      </c>
      <c r="H17" s="39" t="s">
        <v>35</v>
      </c>
      <c r="I17" s="39"/>
    </row>
    <row r="18" spans="2:13">
      <c r="B18" s="27" t="s">
        <v>10</v>
      </c>
      <c r="C18" s="29"/>
      <c r="D18" s="30"/>
      <c r="E18" s="25">
        <f>SUM(E13:E17)</f>
        <v>64155383</v>
      </c>
      <c r="G18" s="45">
        <f>G15-H15-G17</f>
        <v>80194229.75</v>
      </c>
      <c r="H18" s="39" t="s">
        <v>36</v>
      </c>
      <c r="I18" s="39"/>
    </row>
    <row r="19" spans="2:13">
      <c r="B19" s="28"/>
      <c r="C19" s="31"/>
      <c r="D19" s="32"/>
      <c r="E19" s="26"/>
      <c r="G19" s="45">
        <f>G18*0.8</f>
        <v>64155383.800000004</v>
      </c>
      <c r="H19" s="39" t="s">
        <v>39</v>
      </c>
      <c r="I19" s="39"/>
    </row>
    <row r="20" spans="2:13" ht="15" customHeight="1">
      <c r="B20" s="10" t="s">
        <v>11</v>
      </c>
      <c r="C20" s="33"/>
      <c r="D20" s="34"/>
      <c r="E20" s="35"/>
      <c r="G20" s="46">
        <f>(G18*0.2)+H15+G17</f>
        <v>31604556.200000003</v>
      </c>
      <c r="H20" s="39" t="s">
        <v>40</v>
      </c>
      <c r="I20" s="39"/>
    </row>
    <row r="21" spans="2:13">
      <c r="B21" s="6" t="s">
        <v>9</v>
      </c>
      <c r="C21" s="7"/>
      <c r="D21" s="7"/>
      <c r="E21" s="8">
        <v>0</v>
      </c>
      <c r="G21" s="39"/>
      <c r="H21" s="39"/>
      <c r="I21" s="39"/>
    </row>
    <row r="22" spans="2:13">
      <c r="B22" s="6" t="s">
        <v>5</v>
      </c>
      <c r="C22" s="7"/>
      <c r="D22" s="7"/>
      <c r="E22" s="8">
        <v>31604556</v>
      </c>
      <c r="G22" s="38" t="s">
        <v>38</v>
      </c>
      <c r="H22" s="39"/>
      <c r="I22" s="39"/>
    </row>
    <row r="23" spans="2:13">
      <c r="B23" s="6" t="s">
        <v>4</v>
      </c>
      <c r="C23" s="7"/>
      <c r="D23" s="7"/>
      <c r="E23" s="8">
        <v>0</v>
      </c>
      <c r="G23" s="43">
        <v>61376000</v>
      </c>
      <c r="H23" s="39" t="s">
        <v>49</v>
      </c>
      <c r="I23" s="39"/>
    </row>
    <row r="24" spans="2:13">
      <c r="B24" s="22"/>
      <c r="C24" s="23"/>
      <c r="D24" s="23"/>
      <c r="E24" s="24"/>
      <c r="G24" s="43">
        <v>48444</v>
      </c>
      <c r="H24" s="39" t="s">
        <v>50</v>
      </c>
      <c r="I24" s="39"/>
    </row>
    <row r="25" spans="2:13">
      <c r="B25" s="11" t="s">
        <v>12</v>
      </c>
      <c r="C25" s="20"/>
      <c r="D25" s="21"/>
      <c r="E25" s="12">
        <f>SUM(E21:E23)</f>
        <v>31604556</v>
      </c>
      <c r="G25" s="43">
        <v>88407000</v>
      </c>
      <c r="H25" s="39" t="s">
        <v>51</v>
      </c>
      <c r="I25" s="39"/>
    </row>
    <row r="26" spans="2:13">
      <c r="B26" s="22"/>
      <c r="C26" s="23"/>
      <c r="D26" s="23"/>
      <c r="E26" s="24"/>
      <c r="G26" s="43">
        <f>SUM(G23:G25)</f>
        <v>149831444</v>
      </c>
      <c r="H26" s="39" t="s">
        <v>56</v>
      </c>
      <c r="I26" s="39"/>
    </row>
    <row r="27" spans="2:13">
      <c r="B27" s="27" t="s">
        <v>21</v>
      </c>
      <c r="C27" s="29"/>
      <c r="D27" s="30"/>
      <c r="E27" s="25">
        <f>E18+E25</f>
        <v>95759939</v>
      </c>
      <c r="G27" s="45">
        <f>G26/E18</f>
        <v>2.3354461776028987</v>
      </c>
      <c r="H27" s="39" t="s">
        <v>57</v>
      </c>
      <c r="I27" s="39"/>
    </row>
    <row r="28" spans="2:13">
      <c r="B28" s="28"/>
      <c r="C28" s="31"/>
      <c r="D28" s="32"/>
      <c r="E28" s="26"/>
    </row>
    <row r="29" spans="2:13">
      <c r="M29" s="2"/>
    </row>
    <row r="31" spans="2:13">
      <c r="C31" s="38" t="s">
        <v>58</v>
      </c>
      <c r="D31" s="39"/>
      <c r="E31" s="38"/>
      <c r="F31" s="39"/>
    </row>
    <row r="32" spans="2:13">
      <c r="C32" s="39" t="s">
        <v>41</v>
      </c>
      <c r="D32" s="40"/>
      <c r="E32" s="41"/>
      <c r="F32" s="40">
        <v>0.4</v>
      </c>
    </row>
    <row r="33" spans="3:6">
      <c r="C33" s="39" t="s">
        <v>42</v>
      </c>
      <c r="D33" s="40"/>
      <c r="E33" s="41"/>
      <c r="F33" s="40">
        <v>0.4</v>
      </c>
    </row>
    <row r="34" spans="3:6">
      <c r="C34" s="39" t="s">
        <v>43</v>
      </c>
      <c r="D34" s="40"/>
      <c r="E34" s="41"/>
      <c r="F34" s="40">
        <v>0.75</v>
      </c>
    </row>
    <row r="35" spans="3:6">
      <c r="C35" s="39" t="s">
        <v>44</v>
      </c>
      <c r="D35" s="40">
        <v>0.1</v>
      </c>
      <c r="E35" s="41">
        <f t="shared" ref="E35:E40" si="0">1-D35</f>
        <v>0.9</v>
      </c>
      <c r="F35" s="39"/>
    </row>
    <row r="36" spans="3:6">
      <c r="C36" s="39" t="s">
        <v>45</v>
      </c>
      <c r="D36" s="40"/>
      <c r="E36" s="41"/>
      <c r="F36" s="40">
        <v>0.2</v>
      </c>
    </row>
    <row r="37" spans="3:6">
      <c r="C37" s="39" t="s">
        <v>46</v>
      </c>
      <c r="D37" s="40">
        <v>0.15</v>
      </c>
      <c r="E37" s="41">
        <f t="shared" si="0"/>
        <v>0.85</v>
      </c>
      <c r="F37" s="39"/>
    </row>
    <row r="38" spans="3:6">
      <c r="C38" s="39" t="s">
        <v>47</v>
      </c>
      <c r="D38" s="40">
        <v>0.25</v>
      </c>
      <c r="E38" s="41">
        <f t="shared" si="0"/>
        <v>0.75</v>
      </c>
      <c r="F38" s="39"/>
    </row>
    <row r="39" spans="3:6">
      <c r="C39" s="39" t="s">
        <v>52</v>
      </c>
      <c r="D39" s="40">
        <v>0.22</v>
      </c>
      <c r="E39" s="41">
        <f t="shared" si="0"/>
        <v>0.78</v>
      </c>
      <c r="F39" s="39"/>
    </row>
    <row r="40" spans="3:6">
      <c r="C40" s="39" t="s">
        <v>53</v>
      </c>
      <c r="D40" s="40">
        <v>0.8</v>
      </c>
      <c r="E40" s="42">
        <f t="shared" si="0"/>
        <v>0.19999999999999996</v>
      </c>
      <c r="F40" s="39"/>
    </row>
    <row r="41" spans="3:6">
      <c r="C41" s="39"/>
      <c r="D41" s="39"/>
      <c r="E41" s="38"/>
      <c r="F41" s="39"/>
    </row>
    <row r="42" spans="3:6">
      <c r="C42" s="38" t="s">
        <v>48</v>
      </c>
      <c r="D42" s="42">
        <f>1-E42</f>
        <v>0.91049500000000005</v>
      </c>
      <c r="E42" s="38">
        <f>PRODUCT(E32:E40)</f>
        <v>8.9504999999999987E-2</v>
      </c>
      <c r="F42" s="39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disablePrompts="1"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Lad, Paresh - HPW</cp:lastModifiedBy>
  <cp:lastPrinted>2018-10-25T19:18:21Z</cp:lastPrinted>
  <dcterms:created xsi:type="dcterms:W3CDTF">2014-09-17T12:05:47Z</dcterms:created>
  <dcterms:modified xsi:type="dcterms:W3CDTF">2018-10-30T20:06:38Z</dcterms:modified>
</cp:coreProperties>
</file>