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lanning\SHARED\TIP 2018-2022\Gessner BOOST\Gessner BOOST Final\"/>
    </mc:Choice>
  </mc:AlternateContent>
  <xr:revisionPtr revIDLastSave="0" documentId="10_ncr:100000_{E15BF3EE-0561-4ABA-BB0E-2D042F9F7414}" xr6:coauthVersionLast="31" xr6:coauthVersionMax="31" xr10:uidLastSave="{00000000-0000-0000-0000-000000000000}"/>
  <bookViews>
    <workbookView xWindow="0" yWindow="0" windowWidth="24000" windowHeight="9525" activeTab="1" xr2:uid="{00000000-000D-0000-FFFF-FFFF00000000}"/>
  </bookViews>
  <sheets>
    <sheet name="Instructions" sheetId="4" r:id="rId1"/>
    <sheet name="Project Budget" sheetId="3" r:id="rId2"/>
    <sheet name="Cash Flow CIP Level 2" sheetId="6" r:id="rId3"/>
    <sheet name="Schedule" sheetId="7" r:id="rId4"/>
  </sheets>
  <definedNames>
    <definedName name="_xlnm.Print_Area" localSheetId="2">'Cash Flow CIP Level 2'!$B$1:$L$15</definedName>
    <definedName name="_xlnm.Print_Titles" localSheetId="2">'Cash Flow CIP Level 2'!$2:$7</definedName>
  </definedNames>
  <calcPr calcId="179017"/>
</workbook>
</file>

<file path=xl/calcChain.xml><?xml version="1.0" encoding="utf-8"?>
<calcChain xmlns="http://schemas.openxmlformats.org/spreadsheetml/2006/main">
  <c r="E17" i="3" l="1"/>
  <c r="E13" i="3"/>
  <c r="I10" i="6" l="1"/>
  <c r="K13" i="6" l="1"/>
  <c r="I12" i="6"/>
  <c r="H12" i="6"/>
  <c r="H13" i="6" l="1"/>
  <c r="J13" i="6"/>
  <c r="I13" i="6"/>
  <c r="L12" i="6"/>
  <c r="E15" i="3" s="1"/>
  <c r="B15" i="6"/>
  <c r="M12" i="6" l="1"/>
  <c r="L13" i="6"/>
  <c r="L9" i="6"/>
  <c r="M9" i="6" s="1"/>
  <c r="M13" i="6" l="1"/>
  <c r="L14" i="6" l="1"/>
  <c r="M14" i="6" s="1"/>
  <c r="H11" i="6" l="1"/>
  <c r="I11" i="6"/>
  <c r="G10" i="6"/>
  <c r="H10" i="6"/>
  <c r="G15" i="6" l="1"/>
  <c r="L11" i="6"/>
  <c r="E14" i="3" s="1"/>
  <c r="E15" i="6"/>
  <c r="L10" i="6"/>
  <c r="M11" i="6" l="1"/>
  <c r="M10" i="6"/>
  <c r="J15" i="6" l="1"/>
  <c r="I15" i="6"/>
  <c r="K15" i="6" l="1"/>
  <c r="H15" i="6" l="1"/>
  <c r="E18" i="3" l="1"/>
  <c r="E25" i="3"/>
  <c r="L15" i="6"/>
  <c r="M15" i="6" s="1"/>
  <c r="E27" i="3" l="1"/>
</calcChain>
</file>

<file path=xl/sharedStrings.xml><?xml version="1.0" encoding="utf-8"?>
<sst xmlns="http://schemas.openxmlformats.org/spreadsheetml/2006/main" count="113" uniqueCount="81">
  <si>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</si>
  <si>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</si>
  <si>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</si>
  <si>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</si>
  <si>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</si>
  <si>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</si>
  <si>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</si>
  <si>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</si>
  <si>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</si>
  <si>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</si>
  <si>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</si>
  <si>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</si>
  <si>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</si>
  <si>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</si>
  <si>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</si>
  <si>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</si>
  <si>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</si>
  <si>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</si>
  <si>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</si>
  <si>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</si>
  <si>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</si>
  <si>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</si>
  <si>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</si>
  <si>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</si>
  <si>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</si>
  <si>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</si>
  <si>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</si>
  <si>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</si>
  <si>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</si>
  <si>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</si>
  <si>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</si>
  <si>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</si>
  <si>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</si>
  <si>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</si>
  <si>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Phase</t>
  </si>
  <si>
    <t>Project
ID</t>
  </si>
  <si>
    <t>Corridor/Project</t>
  </si>
  <si>
    <t>Total
Estimated
Cost</t>
  </si>
  <si>
    <t>46:  Gessner BOOST</t>
  </si>
  <si>
    <t>FY2019</t>
  </si>
  <si>
    <t>FY2020</t>
  </si>
  <si>
    <t>FY2021</t>
  </si>
  <si>
    <t>FY2022</t>
  </si>
  <si>
    <t>FY2023</t>
  </si>
  <si>
    <t>Project: Gessner BOOST</t>
  </si>
  <si>
    <t>FY 2019</t>
  </si>
  <si>
    <t>FY 2020</t>
  </si>
  <si>
    <t>FY 2021</t>
  </si>
  <si>
    <t>FY 2022</t>
  </si>
  <si>
    <t>FY 2023</t>
  </si>
  <si>
    <t>Q1</t>
  </si>
  <si>
    <t>Q2</t>
  </si>
  <si>
    <t>Q3</t>
  </si>
  <si>
    <t>Q4</t>
  </si>
  <si>
    <t>Task</t>
  </si>
  <si>
    <t>Obligate Funds</t>
  </si>
  <si>
    <t>Program in TIP/STIP</t>
  </si>
  <si>
    <t>Request Funds Transfer to FTA</t>
  </si>
  <si>
    <t>Letter of No Prejudice</t>
  </si>
  <si>
    <t>Open Grant</t>
  </si>
  <si>
    <t>Planning &amp; Environmental</t>
  </si>
  <si>
    <t>Preliminary Concepts</t>
  </si>
  <si>
    <t>Preferred Concept</t>
  </si>
  <si>
    <t>Categorical Exclusion</t>
  </si>
  <si>
    <t>Right-of-Way Acquisition</t>
  </si>
  <si>
    <t>30% Plans</t>
  </si>
  <si>
    <t>60% Plans</t>
  </si>
  <si>
    <t>90% Plans</t>
  </si>
  <si>
    <t>Final Plans</t>
  </si>
  <si>
    <t>Interlocal Agreements</t>
  </si>
  <si>
    <t>Costruction Procurement</t>
  </si>
  <si>
    <t>Let for Construction</t>
  </si>
  <si>
    <t>Open for Service</t>
  </si>
  <si>
    <t>Project Planned Expenditures  (2018 $)</t>
  </si>
  <si>
    <t>Gessner BOOST</t>
  </si>
  <si>
    <t>Gessner Road</t>
  </si>
  <si>
    <t>Q3 FY2019</t>
  </si>
  <si>
    <t>Q2 FY2021</t>
  </si>
  <si>
    <t>Q3 FY2020</t>
  </si>
  <si>
    <t>N/A</t>
  </si>
  <si>
    <t>Q4 FY2023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</si>
</sst>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;&quot;---&quot;"/>
    <numFmt numFmtId="165" formatCode="0.00_)"/>
    <numFmt numFmtId="166" formatCode="_(&quot;$&quot;* #,##0_);_(&quot;$&quot;* \(#,##0\);_(&quot;$&quot;* &quot;-&quot;??_);_(@_)"/>
    <numFmt numFmtId="167" formatCode="_(* #,##0_);_(* \(#,##0\);_(* &quot;-&quot;??_);_(@_)"/>
    <numFmt numFmtId="168" formatCode="[$-409]mmmm\ d\,\ yyyy;@"/>
    <numFmt numFmtId="169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99"/>
      <name val="Calibri"/>
      <family val="2"/>
      <scheme val="minor"/>
    </font>
    <font>
      <i/>
      <sz val="11"/>
      <color rgb="FF000099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FF9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5" applyFont="1" applyFill="1" applyBorder="1"/>
    <xf numFmtId="0" fontId="6" fillId="0" borderId="0" xfId="5" applyFont="1"/>
    <xf numFmtId="3" fontId="6" fillId="0" borderId="0" xfId="5" applyNumberFormat="1" applyFont="1" applyFill="1" applyBorder="1" applyAlignment="1">
      <alignment horizontal="right"/>
    </xf>
    <xf numFmtId="4" fontId="6" fillId="0" borderId="0" xfId="5" applyNumberFormat="1" applyFont="1"/>
    <xf numFmtId="43" fontId="7" fillId="0" borderId="0" xfId="4" applyFont="1" applyAlignment="1">
      <alignment horizontal="right"/>
    </xf>
    <xf numFmtId="0" fontId="6" fillId="0" borderId="0" xfId="5" applyFont="1" applyFill="1"/>
    <xf numFmtId="0" fontId="11" fillId="0" borderId="0" xfId="5" applyFont="1" applyFill="1" applyBorder="1" applyAlignment="1" applyProtection="1">
      <alignment vertical="center" wrapText="1"/>
    </xf>
    <xf numFmtId="0" fontId="7" fillId="0" borderId="0" xfId="5" applyFont="1" applyFill="1" applyBorder="1"/>
    <xf numFmtId="0" fontId="12" fillId="0" borderId="0" xfId="5" applyFont="1" applyFill="1" applyBorder="1" applyAlignment="1">
      <alignment vertical="top"/>
    </xf>
    <xf numFmtId="0" fontId="13" fillId="9" borderId="24" xfId="5" applyFont="1" applyFill="1" applyBorder="1" applyAlignment="1">
      <alignment horizontal="center" vertical="center" wrapText="1"/>
    </xf>
    <xf numFmtId="0" fontId="13" fillId="9" borderId="32" xfId="5" applyFont="1" applyFill="1" applyBorder="1" applyAlignment="1">
      <alignment horizontal="center" vertical="center"/>
    </xf>
    <xf numFmtId="14" fontId="14" fillId="8" borderId="0" xfId="5" applyNumberFormat="1" applyFont="1" applyFill="1" applyBorder="1" applyAlignment="1">
      <alignment vertical="top" wrapText="1"/>
    </xf>
    <xf numFmtId="3" fontId="3" fillId="8" borderId="33" xfId="5" applyNumberFormat="1" applyFont="1" applyFill="1" applyBorder="1" applyAlignment="1" applyProtection="1">
      <alignment horizontal="center" vertical="center" wrapText="1"/>
    </xf>
    <xf numFmtId="14" fontId="14" fillId="0" borderId="0" xfId="5" applyNumberFormat="1" applyFont="1" applyFill="1" applyBorder="1" applyAlignment="1">
      <alignment vertical="top" wrapText="1"/>
    </xf>
    <xf numFmtId="3" fontId="14" fillId="9" borderId="34" xfId="5" applyNumberFormat="1" applyFont="1" applyFill="1" applyBorder="1" applyAlignment="1" applyProtection="1">
      <alignment horizontal="center" vertical="center" wrapText="1"/>
    </xf>
    <xf numFmtId="3" fontId="14" fillId="9" borderId="26" xfId="5" applyNumberFormat="1" applyFont="1" applyFill="1" applyBorder="1" applyAlignment="1" applyProtection="1">
      <alignment horizontal="center" vertical="center" wrapText="1"/>
    </xf>
    <xf numFmtId="2" fontId="14" fillId="9" borderId="33" xfId="5" applyNumberFormat="1" applyFont="1" applyFill="1" applyBorder="1" applyAlignment="1">
      <alignment horizontal="center" vertical="center" wrapText="1"/>
    </xf>
    <xf numFmtId="0" fontId="12" fillId="0" borderId="0" xfId="5" applyFont="1" applyAlignment="1">
      <alignment vertical="top"/>
    </xf>
    <xf numFmtId="0" fontId="15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3" fontId="17" fillId="0" borderId="0" xfId="5" applyNumberFormat="1" applyFont="1" applyFill="1" applyBorder="1" applyAlignment="1" applyProtection="1">
      <alignment horizontal="center" vertical="center" wrapText="1"/>
    </xf>
    <xf numFmtId="4" fontId="17" fillId="0" borderId="0" xfId="5" applyNumberFormat="1" applyFont="1" applyFill="1" applyBorder="1" applyAlignment="1" applyProtection="1">
      <alignment horizontal="center" vertical="center" wrapText="1"/>
    </xf>
    <xf numFmtId="0" fontId="4" fillId="0" borderId="0" xfId="5" applyFont="1" applyFill="1" applyBorder="1" applyAlignment="1">
      <alignment vertical="center"/>
    </xf>
    <xf numFmtId="39" fontId="18" fillId="10" borderId="35" xfId="5" applyNumberFormat="1" applyFont="1" applyFill="1" applyBorder="1" applyAlignment="1" applyProtection="1">
      <alignment horizontal="center" vertical="center"/>
    </xf>
    <xf numFmtId="0" fontId="18" fillId="10" borderId="28" xfId="5" applyFont="1" applyFill="1" applyBorder="1" applyAlignment="1">
      <alignment horizontal="left" vertical="center" wrapText="1"/>
    </xf>
    <xf numFmtId="0" fontId="18" fillId="10" borderId="20" xfId="5" applyFont="1" applyFill="1" applyBorder="1" applyAlignment="1">
      <alignment horizontal="left" vertical="center" wrapText="1"/>
    </xf>
    <xf numFmtId="167" fontId="1" fillId="0" borderId="30" xfId="4" applyNumberFormat="1" applyFont="1" applyFill="1" applyBorder="1" applyAlignment="1" applyProtection="1">
      <alignment horizontal="right" vertical="center"/>
      <protection locked="0"/>
    </xf>
    <xf numFmtId="169" fontId="19" fillId="0" borderId="36" xfId="6" applyNumberFormat="1" applyFont="1" applyFill="1" applyBorder="1" applyAlignment="1" applyProtection="1">
      <alignment horizontal="left" vertical="center"/>
      <protection locked="0"/>
    </xf>
    <xf numFmtId="167" fontId="4" fillId="0" borderId="28" xfId="6" applyNumberFormat="1" applyFont="1" applyFill="1" applyBorder="1" applyAlignment="1" applyProtection="1">
      <alignment horizontal="right" vertical="center"/>
      <protection locked="0"/>
    </xf>
    <xf numFmtId="166" fontId="1" fillId="0" borderId="37" xfId="6" applyNumberFormat="1" applyFont="1" applyFill="1" applyBorder="1" applyAlignment="1" applyProtection="1">
      <alignment horizontal="left" vertical="center"/>
      <protection locked="0"/>
    </xf>
    <xf numFmtId="39" fontId="4" fillId="0" borderId="38" xfId="5" applyNumberFormat="1" applyFont="1" applyFill="1" applyBorder="1" applyAlignment="1" applyProtection="1">
      <alignment horizontal="center" vertical="center"/>
    </xf>
    <xf numFmtId="39" fontId="1" fillId="0" borderId="39" xfId="5" applyNumberFormat="1" applyFont="1" applyFill="1" applyBorder="1" applyAlignment="1" applyProtection="1">
      <alignment horizontal="left" vertical="center" wrapText="1" indent="2"/>
    </xf>
    <xf numFmtId="167" fontId="1" fillId="0" borderId="0" xfId="4" applyNumberFormat="1" applyFont="1" applyFill="1" applyBorder="1" applyAlignment="1" applyProtection="1">
      <alignment horizontal="right" vertical="center"/>
      <protection locked="0"/>
    </xf>
    <xf numFmtId="167" fontId="20" fillId="0" borderId="40" xfId="6" applyNumberFormat="1" applyFont="1" applyFill="1" applyBorder="1" applyAlignment="1" applyProtection="1">
      <alignment horizontal="right" vertical="center"/>
      <protection locked="0"/>
    </xf>
    <xf numFmtId="167" fontId="12" fillId="0" borderId="41" xfId="6" applyNumberFormat="1" applyFont="1" applyFill="1" applyBorder="1" applyAlignment="1" applyProtection="1">
      <alignment horizontal="right" vertical="center"/>
      <protection locked="0"/>
    </xf>
    <xf numFmtId="167" fontId="12" fillId="0" borderId="3" xfId="6" applyNumberFormat="1" applyFont="1" applyFill="1" applyBorder="1" applyAlignment="1" applyProtection="1">
      <alignment horizontal="right" vertical="center"/>
      <protection locked="0"/>
    </xf>
    <xf numFmtId="167" fontId="14" fillId="0" borderId="40" xfId="6" applyNumberFormat="1" applyFont="1" applyFill="1" applyBorder="1" applyAlignment="1" applyProtection="1">
      <alignment horizontal="left" vertical="center"/>
      <protection locked="0"/>
    </xf>
    <xf numFmtId="167" fontId="4" fillId="0" borderId="0" xfId="4" applyNumberFormat="1" applyFont="1" applyFill="1" applyBorder="1" applyAlignment="1">
      <alignment vertical="center"/>
    </xf>
    <xf numFmtId="43" fontId="4" fillId="0" borderId="0" xfId="5" applyNumberFormat="1" applyFont="1" applyFill="1" applyBorder="1" applyAlignment="1">
      <alignment vertical="center"/>
    </xf>
    <xf numFmtId="39" fontId="1" fillId="0" borderId="14" xfId="5" applyNumberFormat="1" applyFont="1" applyFill="1" applyBorder="1" applyAlignment="1" applyProtection="1">
      <alignment horizontal="left" vertical="center" wrapText="1" indent="2"/>
    </xf>
    <xf numFmtId="167" fontId="12" fillId="0" borderId="42" xfId="6" applyNumberFormat="1" applyFont="1" applyFill="1" applyBorder="1" applyAlignment="1" applyProtection="1">
      <alignment horizontal="right" vertical="center"/>
      <protection locked="0"/>
    </xf>
    <xf numFmtId="167" fontId="12" fillId="0" borderId="1" xfId="6" applyNumberFormat="1" applyFont="1" applyFill="1" applyBorder="1" applyAlignment="1" applyProtection="1">
      <alignment horizontal="right" vertical="center"/>
      <protection locked="0"/>
    </xf>
    <xf numFmtId="167" fontId="4" fillId="0" borderId="0" xfId="5" applyNumberFormat="1" applyFont="1" applyFill="1" applyBorder="1" applyAlignment="1">
      <alignment vertical="center"/>
    </xf>
    <xf numFmtId="167" fontId="22" fillId="0" borderId="0" xfId="4" applyNumberFormat="1" applyFont="1" applyFill="1" applyBorder="1" applyAlignment="1" applyProtection="1">
      <alignment horizontal="right" vertical="center"/>
      <protection locked="0"/>
    </xf>
    <xf numFmtId="167" fontId="22" fillId="0" borderId="43" xfId="6" applyNumberFormat="1" applyFont="1" applyFill="1" applyBorder="1" applyAlignment="1" applyProtection="1">
      <alignment horizontal="right" vertical="center"/>
      <protection locked="0"/>
    </xf>
    <xf numFmtId="167" fontId="22" fillId="0" borderId="42" xfId="6" applyNumberFormat="1" applyFont="1" applyFill="1" applyBorder="1" applyAlignment="1" applyProtection="1">
      <alignment horizontal="right" vertical="center"/>
      <protection locked="0"/>
    </xf>
    <xf numFmtId="167" fontId="22" fillId="0" borderId="1" xfId="6" applyNumberFormat="1" applyFont="1" applyFill="1" applyBorder="1" applyAlignment="1" applyProtection="1">
      <alignment horizontal="right" vertical="center"/>
      <protection locked="0"/>
    </xf>
    <xf numFmtId="167" fontId="22" fillId="0" borderId="43" xfId="6" applyNumberFormat="1" applyFont="1" applyFill="1" applyBorder="1" applyAlignment="1" applyProtection="1">
      <alignment horizontal="left" vertical="center"/>
      <protection locked="0"/>
    </xf>
    <xf numFmtId="167" fontId="21" fillId="0" borderId="0" xfId="4" applyNumberFormat="1" applyFont="1" applyFill="1" applyBorder="1" applyAlignment="1">
      <alignment vertical="center"/>
    </xf>
    <xf numFmtId="43" fontId="22" fillId="0" borderId="0" xfId="5" applyNumberFormat="1" applyFont="1" applyFill="1" applyBorder="1" applyAlignment="1">
      <alignment vertical="center"/>
    </xf>
    <xf numFmtId="0" fontId="22" fillId="0" borderId="0" xfId="5" applyFont="1" applyFill="1" applyBorder="1" applyAlignment="1">
      <alignment vertical="center"/>
    </xf>
    <xf numFmtId="39" fontId="22" fillId="0" borderId="44" xfId="5" applyNumberFormat="1" applyFont="1" applyFill="1" applyBorder="1" applyAlignment="1" applyProtection="1">
      <alignment horizontal="center" vertical="center"/>
    </xf>
    <xf numFmtId="39" fontId="22" fillId="0" borderId="45" xfId="5" applyNumberFormat="1" applyFont="1" applyFill="1" applyBorder="1" applyAlignment="1" applyProtection="1">
      <alignment horizontal="left" vertical="center" wrapText="1" indent="4"/>
    </xf>
    <xf numFmtId="167" fontId="18" fillId="0" borderId="0" xfId="4" applyNumberFormat="1" applyFont="1" applyFill="1" applyBorder="1" applyAlignment="1" applyProtection="1">
      <alignment horizontal="right" vertical="center"/>
      <protection locked="0"/>
    </xf>
    <xf numFmtId="167" fontId="18" fillId="11" borderId="33" xfId="6" applyNumberFormat="1" applyFont="1" applyFill="1" applyBorder="1" applyAlignment="1">
      <alignment horizontal="right" vertical="center"/>
    </xf>
    <xf numFmtId="167" fontId="18" fillId="11" borderId="34" xfId="6" applyNumberFormat="1" applyFont="1" applyFill="1" applyBorder="1" applyAlignment="1">
      <alignment horizontal="right" vertical="center"/>
    </xf>
    <xf numFmtId="167" fontId="18" fillId="11" borderId="26" xfId="6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vertical="center"/>
    </xf>
    <xf numFmtId="43" fontId="23" fillId="0" borderId="0" xfId="5" applyNumberFormat="1" applyFont="1" applyFill="1" applyBorder="1" applyAlignment="1">
      <alignment vertical="center"/>
    </xf>
    <xf numFmtId="0" fontId="18" fillId="0" borderId="0" xfId="5" applyFont="1" applyFill="1" applyBorder="1" applyAlignment="1">
      <alignment vertical="center"/>
    </xf>
    <xf numFmtId="0" fontId="24" fillId="0" borderId="0" xfId="5" applyFont="1"/>
    <xf numFmtId="0" fontId="24" fillId="0" borderId="0" xfId="5" applyFont="1" applyFill="1" applyBorder="1"/>
    <xf numFmtId="3" fontId="24" fillId="0" borderId="0" xfId="5" applyNumberFormat="1" applyFont="1" applyAlignment="1">
      <alignment horizontal="right"/>
    </xf>
    <xf numFmtId="3" fontId="25" fillId="0" borderId="0" xfId="5" applyNumberFormat="1" applyFont="1" applyAlignment="1">
      <alignment horizontal="right"/>
    </xf>
    <xf numFmtId="3" fontId="24" fillId="0" borderId="0" xfId="5" applyNumberFormat="1" applyFont="1" applyFill="1" applyBorder="1" applyAlignment="1">
      <alignment horizontal="right"/>
    </xf>
    <xf numFmtId="0" fontId="1" fillId="0" borderId="48" xfId="0" applyFont="1" applyBorder="1"/>
    <xf numFmtId="0" fontId="1" fillId="0" borderId="21" xfId="0" applyFont="1" applyBorder="1"/>
    <xf numFmtId="0" fontId="1" fillId="0" borderId="45" xfId="0" applyFont="1" applyBorder="1"/>
    <xf numFmtId="0" fontId="1" fillId="0" borderId="19" xfId="0" applyFont="1" applyBorder="1"/>
    <xf numFmtId="0" fontId="1" fillId="0" borderId="34" xfId="0" applyFont="1" applyBorder="1"/>
    <xf numFmtId="0" fontId="1" fillId="0" borderId="32" xfId="0" applyFont="1" applyBorder="1"/>
    <xf numFmtId="0" fontId="0" fillId="0" borderId="36" xfId="0" applyBorder="1"/>
    <xf numFmtId="0" fontId="0" fillId="0" borderId="28" xfId="0" applyBorder="1"/>
    <xf numFmtId="0" fontId="0" fillId="0" borderId="20" xfId="0" applyBorder="1"/>
    <xf numFmtId="0" fontId="0" fillId="0" borderId="23" xfId="0" applyBorder="1"/>
    <xf numFmtId="0" fontId="0" fillId="0" borderId="22" xfId="0" applyBorder="1"/>
    <xf numFmtId="0" fontId="0" fillId="0" borderId="29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49" xfId="0" applyBorder="1"/>
    <xf numFmtId="0" fontId="0" fillId="0" borderId="50" xfId="0" applyFont="1" applyBorder="1"/>
    <xf numFmtId="0" fontId="0" fillId="12" borderId="28" xfId="0" applyFill="1" applyBorder="1"/>
    <xf numFmtId="0" fontId="0" fillId="12" borderId="20" xfId="0" applyFill="1" applyBorder="1"/>
    <xf numFmtId="0" fontId="0" fillId="0" borderId="35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0" fillId="0" borderId="3" xfId="0" applyBorder="1"/>
    <xf numFmtId="0" fontId="0" fillId="0" borderId="39" xfId="0" applyBorder="1"/>
    <xf numFmtId="0" fontId="0" fillId="0" borderId="38" xfId="0" applyBorder="1"/>
    <xf numFmtId="0" fontId="0" fillId="13" borderId="6" xfId="0" applyFill="1" applyBorder="1"/>
    <xf numFmtId="0" fontId="0" fillId="0" borderId="1" xfId="0" applyBorder="1"/>
    <xf numFmtId="0" fontId="0" fillId="0" borderId="14" xfId="0" applyBorder="1"/>
    <xf numFmtId="0" fontId="0" fillId="0" borderId="42" xfId="0" applyBorder="1"/>
    <xf numFmtId="0" fontId="0" fillId="0" borderId="6" xfId="0" applyBorder="1"/>
    <xf numFmtId="0" fontId="1" fillId="0" borderId="38" xfId="0" applyFont="1" applyBorder="1"/>
    <xf numFmtId="0" fontId="0" fillId="0" borderId="14" xfId="0" applyBorder="1" applyAlignment="1">
      <alignment wrapText="1"/>
    </xf>
    <xf numFmtId="0" fontId="1" fillId="0" borderId="44" xfId="0" applyFont="1" applyBorder="1"/>
    <xf numFmtId="0" fontId="0" fillId="0" borderId="45" xfId="0" applyBorder="1" applyAlignment="1">
      <alignment wrapText="1"/>
    </xf>
    <xf numFmtId="0" fontId="0" fillId="0" borderId="48" xfId="0" applyBorder="1"/>
    <xf numFmtId="0" fontId="0" fillId="0" borderId="21" xfId="0" applyBorder="1"/>
    <xf numFmtId="0" fontId="0" fillId="13" borderId="45" xfId="0" applyFill="1" applyBorder="1"/>
    <xf numFmtId="0" fontId="0" fillId="0" borderId="45" xfId="0" applyBorder="1"/>
    <xf numFmtId="0" fontId="0" fillId="0" borderId="19" xfId="0" applyBorder="1"/>
    <xf numFmtId="0" fontId="0" fillId="0" borderId="15" xfId="0" applyBorder="1"/>
    <xf numFmtId="0" fontId="0" fillId="0" borderId="16" xfId="0" applyBorder="1"/>
    <xf numFmtId="0" fontId="0" fillId="12" borderId="16" xfId="0" applyFill="1" applyBorder="1"/>
    <xf numFmtId="0" fontId="0" fillId="12" borderId="17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7" xfId="0" applyBorder="1"/>
    <xf numFmtId="0" fontId="0" fillId="13" borderId="14" xfId="0" applyFill="1" applyBorder="1"/>
    <xf numFmtId="0" fontId="0" fillId="0" borderId="1" xfId="0" applyFill="1" applyBorder="1"/>
    <xf numFmtId="0" fontId="12" fillId="7" borderId="1" xfId="0" applyFont="1" applyFill="1" applyBorder="1"/>
    <xf numFmtId="0" fontId="12" fillId="7" borderId="14" xfId="0" applyFont="1" applyFill="1" applyBorder="1"/>
    <xf numFmtId="0" fontId="0" fillId="13" borderId="1" xfId="0" applyFill="1" applyBorder="1"/>
    <xf numFmtId="0" fontId="0" fillId="0" borderId="44" xfId="0" applyBorder="1"/>
    <xf numFmtId="0" fontId="0" fillId="13" borderId="21" xfId="0" applyFill="1" applyBorder="1"/>
    <xf numFmtId="0" fontId="0" fillId="13" borderId="48" xfId="0" applyFill="1" applyBorder="1"/>
    <xf numFmtId="0" fontId="0" fillId="0" borderId="28" xfId="0" applyFill="1" applyBorder="1"/>
    <xf numFmtId="0" fontId="0" fillId="7" borderId="20" xfId="0" applyFill="1" applyBorder="1"/>
    <xf numFmtId="0" fontId="0" fillId="0" borderId="42" xfId="0" applyFill="1" applyBorder="1"/>
    <xf numFmtId="0" fontId="0" fillId="13" borderId="42" xfId="0" applyFill="1" applyBorder="1"/>
    <xf numFmtId="0" fontId="0" fillId="7" borderId="45" xfId="0" applyFill="1" applyBorder="1"/>
    <xf numFmtId="0" fontId="0" fillId="0" borderId="11" xfId="0" applyBorder="1"/>
    <xf numFmtId="0" fontId="0" fillId="0" borderId="51" xfId="0" applyBorder="1"/>
    <xf numFmtId="0" fontId="0" fillId="0" borderId="46" xfId="0" applyBorder="1" applyAlignment="1">
      <alignment wrapText="1"/>
    </xf>
    <xf numFmtId="0" fontId="0" fillId="7" borderId="42" xfId="0" applyFill="1" applyBorder="1"/>
    <xf numFmtId="0" fontId="0" fillId="7" borderId="1" xfId="0" applyFill="1" applyBorder="1"/>
    <xf numFmtId="0" fontId="0" fillId="0" borderId="6" xfId="0" applyFill="1" applyBorder="1"/>
    <xf numFmtId="0" fontId="0" fillId="0" borderId="14" xfId="0" applyFill="1" applyBorder="1"/>
    <xf numFmtId="3" fontId="24" fillId="0" borderId="0" xfId="5" applyNumberFormat="1" applyFont="1" applyBorder="1" applyAlignment="1">
      <alignment horizontal="right"/>
    </xf>
    <xf numFmtId="3" fontId="25" fillId="0" borderId="0" xfId="5" applyNumberFormat="1" applyFont="1" applyBorder="1" applyAlignment="1">
      <alignment horizontal="right"/>
    </xf>
    <xf numFmtId="0" fontId="24" fillId="0" borderId="0" xfId="5" applyFont="1" applyBorder="1"/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0" xfId="5" applyFont="1" applyFill="1" applyBorder="1" applyAlignment="1" applyProtection="1">
      <alignment horizontal="center"/>
    </xf>
    <xf numFmtId="0" fontId="9" fillId="0" borderId="0" xfId="5" applyFont="1" applyFill="1" applyBorder="1" applyAlignment="1" applyProtection="1">
      <alignment horizontal="center" vertical="center"/>
    </xf>
    <xf numFmtId="168" fontId="10" fillId="0" borderId="0" xfId="5" quotePrefix="1" applyNumberFormat="1" applyFont="1" applyFill="1" applyBorder="1" applyAlignment="1" applyProtection="1">
      <alignment horizontal="center" vertical="center"/>
    </xf>
    <xf numFmtId="165" fontId="18" fillId="11" borderId="18" xfId="5" applyNumberFormat="1" applyFont="1" applyFill="1" applyBorder="1" applyAlignment="1" applyProtection="1">
      <alignment horizontal="center" vertical="center"/>
    </xf>
    <xf numFmtId="165" fontId="18" fillId="11" borderId="31" xfId="5" applyNumberFormat="1" applyFont="1" applyFill="1" applyBorder="1" applyAlignment="1" applyProtection="1">
      <alignment horizontal="center" vertical="center"/>
    </xf>
    <xf numFmtId="0" fontId="1" fillId="0" borderId="3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7" xfId="0" applyFont="1" applyBorder="1" applyAlignment="1">
      <alignment horizontal="center"/>
    </xf>
  </cellXfs>
  <cellStyles count="7">
    <cellStyle name="Comma 2 2 2" xfId="4" xr:uid="{00000000-0005-0000-0000-000001000000}"/>
    <cellStyle name="Comma 23" xfId="6" xr:uid="{00000000-0005-0000-0000-000002000000}"/>
    <cellStyle name="Currency 2 2 2 2" xfId="3" xr:uid="{00000000-0005-0000-0000-000003000000}"/>
    <cellStyle name="Normal" xfId="0" builtinId="0"/>
    <cellStyle name="Normal 2 2 2" xfId="5" xr:uid="{00000000-0005-0000-0000-000005000000}"/>
    <cellStyle name="Normal 3 2" xfId="1" xr:uid="{00000000-0005-0000-0000-000006000000}"/>
    <cellStyle name="Percent 2 2 2" xfId="2" xr:uid="{00000000-0005-0000-0000-000007000000}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"/>
  <sheetViews>
    <sheetView workbookViewId="0">
      <selection activeCell="F42" sqref="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9"/>
  <sheetViews>
    <sheetView tabSelected="1" zoomScale="115" zoomScaleNormal="115" workbookViewId="0">
      <selection activeCell="D17" sqref="D17"/>
    </sheetView>
  </sheetViews>
  <sheetFormatPr defaultRowHeight="15" x14ac:dyDescent="0.25"/>
  <cols>
    <col min="2" max="2" width="37.42578125" customWidth="1"/>
    <col min="3" max="3" width="21.28515625" customWidth="1"/>
    <col min="4" max="4" width="27" customWidth="1"/>
    <col min="5" max="5" width="13.140625" style="1" customWidth="1"/>
    <col min="7" max="7" width="11.42578125" customWidth="1"/>
    <col min="13" max="13" width="10" bestFit="1" customWidth="1"/>
    <col min="15" max="15" width="11.5703125" customWidth="1"/>
  </cols>
  <sheetData>
    <row r="2" spans="2:16" x14ac:dyDescent="0.25">
      <c r="B2" s="150" t="s">
        <v>22</v>
      </c>
      <c r="C2" s="150"/>
      <c r="D2" s="150"/>
      <c r="E2" s="150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151" t="s">
        <v>74</v>
      </c>
      <c r="D6" s="152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151" t="s">
        <v>29</v>
      </c>
      <c r="D7" s="152"/>
      <c r="O7" t="s">
        <v>30</v>
      </c>
    </row>
    <row r="8" spans="2:16" x14ac:dyDescent="0.25">
      <c r="B8" s="5" t="s">
        <v>15</v>
      </c>
      <c r="C8" s="151" t="s">
        <v>75</v>
      </c>
      <c r="D8" s="152"/>
      <c r="O8" t="s">
        <v>28</v>
      </c>
    </row>
    <row r="9" spans="2:16" x14ac:dyDescent="0.25">
      <c r="B9" s="5" t="s">
        <v>19</v>
      </c>
      <c r="C9" s="151" t="s">
        <v>17</v>
      </c>
      <c r="D9" s="152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169" t="s">
        <v>20</v>
      </c>
      <c r="C11" s="169" t="s">
        <v>7</v>
      </c>
      <c r="D11" s="169" t="s">
        <v>8</v>
      </c>
      <c r="E11" s="169" t="s">
        <v>18</v>
      </c>
      <c r="O11" t="s">
        <v>32</v>
      </c>
    </row>
    <row r="12" spans="2:16" x14ac:dyDescent="0.25">
      <c r="B12" s="170"/>
      <c r="C12" s="170"/>
      <c r="D12" s="170"/>
      <c r="E12" s="170"/>
      <c r="O12" t="s">
        <v>33</v>
      </c>
    </row>
    <row r="13" spans="2:16" x14ac:dyDescent="0.25">
      <c r="B13" s="6" t="s">
        <v>0</v>
      </c>
      <c r="C13" s="7" t="s">
        <v>76</v>
      </c>
      <c r="D13" s="7" t="s">
        <v>77</v>
      </c>
      <c r="E13" s="8">
        <f>+'Cash Flow CIP Level 2'!L10*0.8</f>
        <v>1059200</v>
      </c>
    </row>
    <row r="14" spans="2:16" x14ac:dyDescent="0.25">
      <c r="B14" s="6" t="s">
        <v>1</v>
      </c>
      <c r="C14" s="7" t="s">
        <v>78</v>
      </c>
      <c r="D14" s="7" t="s">
        <v>77</v>
      </c>
      <c r="E14" s="8">
        <f>+'Cash Flow CIP Level 2'!L11*0.8</f>
        <v>443200</v>
      </c>
    </row>
    <row r="15" spans="2:16" x14ac:dyDescent="0.25">
      <c r="B15" s="6" t="s">
        <v>2</v>
      </c>
      <c r="C15" s="7" t="s">
        <v>79</v>
      </c>
      <c r="D15" s="7" t="s">
        <v>79</v>
      </c>
      <c r="E15" s="8">
        <f>+'Cash Flow CIP Level 2'!L12*0.8</f>
        <v>294400</v>
      </c>
    </row>
    <row r="16" spans="2:16" x14ac:dyDescent="0.25">
      <c r="B16" s="6" t="s">
        <v>3</v>
      </c>
      <c r="C16" s="7" t="s">
        <v>79</v>
      </c>
      <c r="D16" s="7" t="s">
        <v>79</v>
      </c>
      <c r="E16" s="8"/>
    </row>
    <row r="17" spans="2:13" x14ac:dyDescent="0.25">
      <c r="B17" s="6" t="s">
        <v>6</v>
      </c>
      <c r="C17" s="7" t="s">
        <v>78</v>
      </c>
      <c r="D17" s="7" t="s">
        <v>80</v>
      </c>
      <c r="E17" s="8">
        <f>+'Cash Flow CIP Level 2'!L13*0.8</f>
        <v>3303200</v>
      </c>
    </row>
    <row r="18" spans="2:13" x14ac:dyDescent="0.25">
      <c r="B18" s="160" t="s">
        <v>10</v>
      </c>
      <c r="C18" s="162"/>
      <c r="D18" s="163"/>
      <c r="E18" s="158">
        <f>SUM(E13:E17)</f>
        <v>5100000</v>
      </c>
    </row>
    <row r="19" spans="2:13" x14ac:dyDescent="0.25">
      <c r="B19" s="161"/>
      <c r="C19" s="164"/>
      <c r="D19" s="165"/>
      <c r="E19" s="159"/>
    </row>
    <row r="20" spans="2:13" ht="15" customHeight="1" x14ac:dyDescent="0.25">
      <c r="B20" s="9" t="s">
        <v>11</v>
      </c>
      <c r="C20" s="166"/>
      <c r="D20" s="167"/>
      <c r="E20" s="168"/>
    </row>
    <row r="21" spans="2:13" x14ac:dyDescent="0.25">
      <c r="B21" s="6" t="s">
        <v>9</v>
      </c>
      <c r="C21" s="7"/>
      <c r="D21" s="7"/>
      <c r="E21" s="8">
        <v>0</v>
      </c>
    </row>
    <row r="22" spans="2:13" x14ac:dyDescent="0.25">
      <c r="B22" s="6" t="s">
        <v>5</v>
      </c>
      <c r="C22" s="7"/>
      <c r="D22" s="7"/>
      <c r="E22" s="8">
        <v>1275000</v>
      </c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155"/>
      <c r="C24" s="156"/>
      <c r="D24" s="156"/>
      <c r="E24" s="157"/>
    </row>
    <row r="25" spans="2:13" x14ac:dyDescent="0.25">
      <c r="B25" s="10" t="s">
        <v>12</v>
      </c>
      <c r="C25" s="153"/>
      <c r="D25" s="154"/>
      <c r="E25" s="11">
        <f>SUM(E21:E23)</f>
        <v>1275000</v>
      </c>
    </row>
    <row r="26" spans="2:13" x14ac:dyDescent="0.25">
      <c r="B26" s="155"/>
      <c r="C26" s="156"/>
      <c r="D26" s="156"/>
      <c r="E26" s="157"/>
    </row>
    <row r="27" spans="2:13" x14ac:dyDescent="0.25">
      <c r="B27" s="160" t="s">
        <v>21</v>
      </c>
      <c r="C27" s="162"/>
      <c r="D27" s="163"/>
      <c r="E27" s="158">
        <f>E18+E25</f>
        <v>6375000</v>
      </c>
    </row>
    <row r="28" spans="2:13" x14ac:dyDescent="0.25">
      <c r="B28" s="161"/>
      <c r="C28" s="164"/>
      <c r="D28" s="165"/>
      <c r="E28" s="159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100-000000000000}">
      <formula1>$P$5:$P$6</formula1>
    </dataValidation>
    <dataValidation type="list" allowBlank="1" showInputMessage="1" showErrorMessage="1" sqref="C7:D7" xr:uid="{00000000-0002-0000-0100-000001000000}">
      <formula1>$O$5:$O$12</formula1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5050"/>
  </sheetPr>
  <dimension ref="A1:N26"/>
  <sheetViews>
    <sheetView showGridLines="0" topLeftCell="B5" zoomScale="85" zoomScaleNormal="85" workbookViewId="0">
      <selection activeCell="E5" sqref="E1:E1048576"/>
    </sheetView>
  </sheetViews>
  <sheetFormatPr defaultColWidth="8.7109375" defaultRowHeight="12.75" x14ac:dyDescent="0.2"/>
  <cols>
    <col min="1" max="1" width="8.7109375" style="76"/>
    <col min="2" max="2" width="10.140625" style="75" customWidth="1"/>
    <col min="3" max="3" width="64.140625" style="75" customWidth="1"/>
    <col min="4" max="4" width="1.28515625" style="79" hidden="1" customWidth="1"/>
    <col min="5" max="5" width="10.5703125" style="77" hidden="1" customWidth="1"/>
    <col min="6" max="6" width="1.28515625" style="79" customWidth="1"/>
    <col min="7" max="11" width="12.7109375" style="77" customWidth="1"/>
    <col min="12" max="12" width="14.7109375" style="78" customWidth="1"/>
    <col min="13" max="13" width="13.140625" style="75" customWidth="1"/>
    <col min="14" max="14" width="14.5703125" style="75" customWidth="1"/>
    <col min="15" max="15" width="10.7109375" style="75" customWidth="1"/>
    <col min="16" max="16" width="12" style="75" customWidth="1"/>
    <col min="17" max="18" width="8.85546875" style="75" bestFit="1" customWidth="1"/>
    <col min="19" max="19" width="11.140625" style="75" customWidth="1"/>
    <col min="20" max="21" width="9.85546875" style="75" bestFit="1" customWidth="1"/>
    <col min="22" max="23" width="8.85546875" style="75" bestFit="1" customWidth="1"/>
    <col min="24" max="24" width="9.85546875" style="75" bestFit="1" customWidth="1"/>
    <col min="25" max="25" width="9.140625" style="75" bestFit="1" customWidth="1"/>
    <col min="26" max="30" width="8.85546875" style="75" bestFit="1" customWidth="1"/>
    <col min="31" max="31" width="9.140625" style="75" bestFit="1" customWidth="1"/>
    <col min="32" max="33" width="9.85546875" style="75" bestFit="1" customWidth="1"/>
    <col min="34" max="35" width="8.85546875" style="75" bestFit="1" customWidth="1"/>
    <col min="36" max="36" width="9.85546875" style="75" bestFit="1" customWidth="1"/>
    <col min="37" max="37" width="9.140625" style="75" bestFit="1" customWidth="1"/>
    <col min="38" max="40" width="8.85546875" style="75" bestFit="1" customWidth="1"/>
    <col min="41" max="16384" width="8.7109375" style="75"/>
  </cols>
  <sheetData>
    <row r="1" spans="1:14" s="16" customFormat="1" hidden="1" x14ac:dyDescent="0.2">
      <c r="A1" s="15"/>
      <c r="D1" s="17"/>
      <c r="F1" s="17"/>
      <c r="J1" s="18"/>
      <c r="K1" s="18"/>
      <c r="L1" s="19"/>
    </row>
    <row r="2" spans="1:14" s="20" customFormat="1" ht="24.95" hidden="1" customHeight="1" x14ac:dyDescent="0.4">
      <c r="A2" s="15"/>
      <c r="B2" s="171" t="s">
        <v>74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4" s="15" customFormat="1" ht="21" hidden="1" x14ac:dyDescent="0.2">
      <c r="B3" s="172" t="s">
        <v>73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</row>
    <row r="4" spans="1:14" s="15" customFormat="1" ht="18.75" hidden="1" x14ac:dyDescent="0.2">
      <c r="B4" s="173">
        <v>43369</v>
      </c>
      <c r="C4" s="173" t="e">
        <v>#REF!</v>
      </c>
      <c r="D4" s="173" t="e">
        <v>#REF!</v>
      </c>
      <c r="E4" s="173" t="e">
        <v>#REF!</v>
      </c>
      <c r="F4" s="173" t="e">
        <v>#REF!</v>
      </c>
      <c r="G4" s="173" t="e">
        <v>#REF!</v>
      </c>
      <c r="H4" s="173" t="e">
        <v>#REF!</v>
      </c>
      <c r="I4" s="173" t="e">
        <v>#REF!</v>
      </c>
      <c r="J4" s="173" t="e">
        <v>#REF!</v>
      </c>
      <c r="K4" s="173" t="e">
        <v>#REF!</v>
      </c>
      <c r="L4" s="173" t="e">
        <v>#REF!</v>
      </c>
    </row>
    <row r="5" spans="1:14" s="20" customFormat="1" ht="15" customHeight="1" thickBot="1" x14ac:dyDescent="0.25">
      <c r="A5" s="15"/>
      <c r="B5" s="21"/>
      <c r="C5" s="21"/>
      <c r="D5" s="17"/>
      <c r="E5" s="21"/>
      <c r="F5" s="17"/>
      <c r="G5" s="21"/>
      <c r="H5" s="21"/>
      <c r="I5" s="21"/>
      <c r="J5" s="21"/>
      <c r="K5" s="21"/>
      <c r="L5" s="22"/>
    </row>
    <row r="6" spans="1:14" s="32" customFormat="1" ht="45.75" thickBot="1" x14ac:dyDescent="0.3">
      <c r="A6" s="23"/>
      <c r="B6" s="24" t="s">
        <v>35</v>
      </c>
      <c r="C6" s="25" t="s">
        <v>36</v>
      </c>
      <c r="D6" s="26"/>
      <c r="E6" s="27"/>
      <c r="F6" s="28"/>
      <c r="G6" s="29" t="s">
        <v>39</v>
      </c>
      <c r="H6" s="30" t="s">
        <v>40</v>
      </c>
      <c r="I6" s="30" t="s">
        <v>41</v>
      </c>
      <c r="J6" s="30" t="s">
        <v>42</v>
      </c>
      <c r="K6" s="30" t="s">
        <v>43</v>
      </c>
      <c r="L6" s="31" t="s">
        <v>37</v>
      </c>
    </row>
    <row r="7" spans="1:14" s="33" customFormat="1" ht="10.15" customHeight="1" thickBot="1" x14ac:dyDescent="0.3">
      <c r="B7" s="34"/>
      <c r="C7" s="34"/>
      <c r="D7" s="35"/>
      <c r="E7" s="35"/>
      <c r="F7" s="35"/>
      <c r="G7" s="35"/>
      <c r="H7" s="35"/>
      <c r="I7" s="35"/>
      <c r="J7" s="35"/>
      <c r="K7" s="35"/>
      <c r="L7" s="36"/>
    </row>
    <row r="8" spans="1:14" s="37" customFormat="1" ht="30" customHeight="1" x14ac:dyDescent="0.25">
      <c r="B8" s="38"/>
      <c r="C8" s="39" t="s">
        <v>38</v>
      </c>
      <c r="D8" s="39"/>
      <c r="E8" s="40"/>
      <c r="F8" s="41"/>
      <c r="G8" s="42"/>
      <c r="H8" s="43"/>
      <c r="I8" s="43"/>
      <c r="J8" s="43"/>
      <c r="K8" s="43"/>
      <c r="L8" s="44"/>
    </row>
    <row r="9" spans="1:14" s="37" customFormat="1" ht="15" customHeight="1" x14ac:dyDescent="0.25">
      <c r="B9" s="45"/>
      <c r="C9" s="46"/>
      <c r="D9" s="47"/>
      <c r="E9" s="48"/>
      <c r="F9" s="47"/>
      <c r="G9" s="49"/>
      <c r="H9" s="50"/>
      <c r="I9" s="50"/>
      <c r="J9" s="50"/>
      <c r="K9" s="50"/>
      <c r="L9" s="51">
        <f>SUM(G9:K9)</f>
        <v>0</v>
      </c>
      <c r="M9" s="52">
        <f t="shared" ref="M9:M14" si="0">ROUND(E9,-3)-L9</f>
        <v>0</v>
      </c>
      <c r="N9" s="53"/>
    </row>
    <row r="10" spans="1:14" s="37" customFormat="1" ht="15" customHeight="1" x14ac:dyDescent="0.25">
      <c r="B10" s="45"/>
      <c r="C10" s="54" t="s">
        <v>0</v>
      </c>
      <c r="D10" s="47"/>
      <c r="E10" s="48">
        <v>1323039</v>
      </c>
      <c r="F10" s="47"/>
      <c r="G10" s="55">
        <f>ROUND(+$E10*0.2,-3)</f>
        <v>265000</v>
      </c>
      <c r="H10" s="56">
        <f>ROUND(+$E10*0.55,-3)</f>
        <v>728000</v>
      </c>
      <c r="I10" s="56">
        <f>ROUND(+$E10*0.25,-3)</f>
        <v>331000</v>
      </c>
      <c r="J10" s="56"/>
      <c r="K10" s="56"/>
      <c r="L10" s="51">
        <f>SUM(G10:K10)</f>
        <v>1324000</v>
      </c>
      <c r="M10" s="52">
        <f t="shared" si="0"/>
        <v>-1000</v>
      </c>
      <c r="N10" s="57"/>
    </row>
    <row r="11" spans="1:14" s="37" customFormat="1" ht="15" customHeight="1" x14ac:dyDescent="0.25">
      <c r="B11" s="45"/>
      <c r="C11" s="54" t="s">
        <v>1</v>
      </c>
      <c r="D11" s="47"/>
      <c r="E11" s="48">
        <v>553110</v>
      </c>
      <c r="F11" s="47"/>
      <c r="G11" s="55"/>
      <c r="H11" s="56">
        <f>ROUND(+$E11*0.5,-3)</f>
        <v>277000</v>
      </c>
      <c r="I11" s="56">
        <f>ROUND(+$E11*0.5,-3)</f>
        <v>277000</v>
      </c>
      <c r="J11" s="56"/>
      <c r="K11" s="56"/>
      <c r="L11" s="51">
        <f t="shared" ref="L11:L13" si="1">SUM(G11:K11)</f>
        <v>554000</v>
      </c>
      <c r="M11" s="52">
        <f t="shared" si="0"/>
        <v>-1000</v>
      </c>
      <c r="N11" s="57"/>
    </row>
    <row r="12" spans="1:14" s="37" customFormat="1" ht="15" customHeight="1" x14ac:dyDescent="0.25">
      <c r="B12" s="45"/>
      <c r="C12" s="54" t="s">
        <v>2</v>
      </c>
      <c r="D12" s="47"/>
      <c r="E12" s="48">
        <v>368740</v>
      </c>
      <c r="F12" s="47"/>
      <c r="G12" s="55"/>
      <c r="H12" s="56">
        <f>ROUND(+$E12*0.5,-3)</f>
        <v>184000</v>
      </c>
      <c r="I12" s="56">
        <f>ROUND(+$E12*0.5,-3)</f>
        <v>184000</v>
      </c>
      <c r="J12" s="56"/>
      <c r="K12" s="56"/>
      <c r="L12" s="51">
        <f t="shared" si="1"/>
        <v>368000</v>
      </c>
      <c r="M12" s="52">
        <f t="shared" si="0"/>
        <v>1000</v>
      </c>
      <c r="N12" s="57"/>
    </row>
    <row r="13" spans="1:14" s="37" customFormat="1" ht="15" customHeight="1" x14ac:dyDescent="0.25">
      <c r="B13" s="45"/>
      <c r="C13" s="54" t="s">
        <v>6</v>
      </c>
      <c r="D13" s="47"/>
      <c r="E13" s="48">
        <v>4129888</v>
      </c>
      <c r="F13" s="47"/>
      <c r="G13" s="55"/>
      <c r="H13" s="56">
        <f>ROUND(+$E13*0.15,-3)</f>
        <v>619000</v>
      </c>
      <c r="I13" s="56">
        <f>ROUND(+$E13*0.3,-3)</f>
        <v>1239000</v>
      </c>
      <c r="J13" s="56">
        <f>ROUND(+$E13*0.3,-3)</f>
        <v>1239000</v>
      </c>
      <c r="K13" s="56">
        <f>ROUND(+$E13*0.25,-3)</f>
        <v>1032000</v>
      </c>
      <c r="L13" s="51">
        <f t="shared" si="1"/>
        <v>4129000</v>
      </c>
      <c r="M13" s="52">
        <f t="shared" si="0"/>
        <v>1000</v>
      </c>
      <c r="N13" s="57"/>
    </row>
    <row r="14" spans="1:14" s="65" customFormat="1" ht="15" customHeight="1" thickBot="1" x14ac:dyDescent="0.3">
      <c r="B14" s="66"/>
      <c r="C14" s="67"/>
      <c r="D14" s="58"/>
      <c r="E14" s="59"/>
      <c r="F14" s="58"/>
      <c r="G14" s="60"/>
      <c r="H14" s="61"/>
      <c r="I14" s="61"/>
      <c r="J14" s="61"/>
      <c r="K14" s="61"/>
      <c r="L14" s="62">
        <f t="shared" ref="L14" si="2">SUM(G14:K14)</f>
        <v>0</v>
      </c>
      <c r="M14" s="63">
        <f t="shared" si="0"/>
        <v>0</v>
      </c>
      <c r="N14" s="64"/>
    </row>
    <row r="15" spans="1:14" s="74" customFormat="1" ht="18" customHeight="1" thickBot="1" x14ac:dyDescent="0.3">
      <c r="B15" s="174" t="str">
        <f>"Total - "&amp;C8&amp;" "</f>
        <v xml:space="preserve">Total - 46:  Gessner BOOST </v>
      </c>
      <c r="C15" s="175"/>
      <c r="D15" s="68"/>
      <c r="E15" s="69">
        <f>SUM(E9:E14)</f>
        <v>6374777</v>
      </c>
      <c r="F15" s="68"/>
      <c r="G15" s="70">
        <f t="shared" ref="G15:L15" si="3">SUM(G9:G14)</f>
        <v>265000</v>
      </c>
      <c r="H15" s="71">
        <f t="shared" si="3"/>
        <v>1808000</v>
      </c>
      <c r="I15" s="71">
        <f t="shared" si="3"/>
        <v>2031000</v>
      </c>
      <c r="J15" s="71">
        <f t="shared" si="3"/>
        <v>1239000</v>
      </c>
      <c r="K15" s="71">
        <f t="shared" si="3"/>
        <v>1032000</v>
      </c>
      <c r="L15" s="69">
        <f t="shared" si="3"/>
        <v>6375000</v>
      </c>
      <c r="M15" s="72">
        <f>ROUND(E15,-3)-L15</f>
        <v>0</v>
      </c>
      <c r="N15" s="73"/>
    </row>
    <row r="16" spans="1:14" ht="15" x14ac:dyDescent="0.2">
      <c r="M16" s="52"/>
    </row>
    <row r="17" spans="5:13" ht="15" x14ac:dyDescent="0.2">
      <c r="M17" s="52"/>
    </row>
    <row r="18" spans="5:13" x14ac:dyDescent="0.2">
      <c r="G18" s="147"/>
      <c r="H18" s="147"/>
      <c r="I18" s="147"/>
      <c r="J18" s="147"/>
      <c r="K18" s="147"/>
      <c r="L18" s="148"/>
      <c r="M18" s="149"/>
    </row>
    <row r="19" spans="5:13" x14ac:dyDescent="0.2">
      <c r="G19" s="147"/>
      <c r="H19" s="147"/>
      <c r="I19" s="147"/>
      <c r="J19" s="147"/>
      <c r="K19" s="147"/>
      <c r="L19" s="148"/>
      <c r="M19" s="149"/>
    </row>
    <row r="20" spans="5:13" x14ac:dyDescent="0.2">
      <c r="E20" s="149"/>
      <c r="F20" s="75"/>
      <c r="G20" s="75"/>
      <c r="H20" s="75"/>
      <c r="I20" s="75"/>
      <c r="J20" s="75"/>
      <c r="K20" s="75"/>
      <c r="L20" s="75"/>
    </row>
    <row r="21" spans="5:13" x14ac:dyDescent="0.2">
      <c r="E21" s="149"/>
      <c r="F21" s="75"/>
      <c r="G21" s="75"/>
      <c r="H21" s="75"/>
      <c r="I21" s="75"/>
      <c r="J21" s="75"/>
      <c r="K21" s="75"/>
      <c r="L21" s="75"/>
    </row>
    <row r="22" spans="5:13" x14ac:dyDescent="0.2">
      <c r="E22" s="149"/>
      <c r="F22" s="75"/>
      <c r="G22" s="75"/>
      <c r="H22" s="75"/>
      <c r="I22" s="75"/>
      <c r="J22" s="75"/>
      <c r="K22" s="75"/>
      <c r="L22" s="75"/>
    </row>
    <row r="23" spans="5:13" x14ac:dyDescent="0.2">
      <c r="E23" s="149"/>
      <c r="F23" s="75"/>
      <c r="G23" s="75"/>
      <c r="H23" s="75"/>
      <c r="I23" s="75"/>
      <c r="J23" s="75"/>
      <c r="K23" s="75"/>
      <c r="L23" s="75"/>
    </row>
    <row r="24" spans="5:13" x14ac:dyDescent="0.2">
      <c r="G24" s="147"/>
      <c r="H24" s="147"/>
      <c r="I24" s="147"/>
      <c r="J24" s="147"/>
      <c r="K24" s="147"/>
      <c r="L24" s="148"/>
      <c r="M24" s="149"/>
    </row>
    <row r="25" spans="5:13" x14ac:dyDescent="0.2">
      <c r="G25" s="147"/>
      <c r="H25" s="147"/>
      <c r="I25" s="147"/>
      <c r="J25" s="147"/>
      <c r="K25" s="147"/>
      <c r="L25" s="148"/>
      <c r="M25" s="149"/>
    </row>
    <row r="26" spans="5:13" x14ac:dyDescent="0.2">
      <c r="G26" s="147"/>
      <c r="H26" s="147"/>
      <c r="I26" s="147"/>
      <c r="J26" s="147"/>
      <c r="K26" s="147"/>
      <c r="L26" s="148"/>
      <c r="M26" s="149"/>
    </row>
  </sheetData>
  <mergeCells count="4">
    <mergeCell ref="B2:L2"/>
    <mergeCell ref="B3:L3"/>
    <mergeCell ref="B4:L4"/>
    <mergeCell ref="B15:C15"/>
  </mergeCells>
  <printOptions horizontalCentered="1"/>
  <pageMargins left="0.25" right="0.25" top="0.35" bottom="0.35" header="0" footer="0"/>
  <pageSetup paperSize="3" scale="54" orientation="portrait" r:id="rId1"/>
  <headerFooter alignWithMargins="0">
    <oddFooter>&amp;L&amp;F, &amp;A&amp;C&amp;P of &amp;N&amp;R&amp;D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5"/>
  <sheetViews>
    <sheetView workbookViewId="0">
      <selection activeCell="O2" sqref="O2:R2"/>
    </sheetView>
  </sheetViews>
  <sheetFormatPr defaultRowHeight="15" x14ac:dyDescent="0.25"/>
  <cols>
    <col min="1" max="1" width="24.42578125" bestFit="1" customWidth="1"/>
    <col min="2" max="2" width="28.28515625" customWidth="1"/>
    <col min="3" max="22" width="3.42578125" bestFit="1" customWidth="1"/>
  </cols>
  <sheetData>
    <row r="1" spans="1:22" ht="15.75" thickBot="1" x14ac:dyDescent="0.3">
      <c r="A1" s="1" t="s">
        <v>44</v>
      </c>
    </row>
    <row r="2" spans="1:22" x14ac:dyDescent="0.25">
      <c r="C2" s="176" t="s">
        <v>45</v>
      </c>
      <c r="D2" s="177"/>
      <c r="E2" s="177"/>
      <c r="F2" s="178"/>
      <c r="G2" s="179" t="s">
        <v>46</v>
      </c>
      <c r="H2" s="177"/>
      <c r="I2" s="177"/>
      <c r="J2" s="178"/>
      <c r="K2" s="176" t="s">
        <v>47</v>
      </c>
      <c r="L2" s="177"/>
      <c r="M2" s="177"/>
      <c r="N2" s="178"/>
      <c r="O2" s="176" t="s">
        <v>48</v>
      </c>
      <c r="P2" s="177"/>
      <c r="Q2" s="177"/>
      <c r="R2" s="178"/>
      <c r="S2" s="176" t="s">
        <v>49</v>
      </c>
      <c r="T2" s="177"/>
      <c r="U2" s="177"/>
      <c r="V2" s="178"/>
    </row>
    <row r="3" spans="1:22" ht="15.75" thickBot="1" x14ac:dyDescent="0.3">
      <c r="C3" s="80" t="s">
        <v>50</v>
      </c>
      <c r="D3" s="81" t="s">
        <v>51</v>
      </c>
      <c r="E3" s="81" t="s">
        <v>52</v>
      </c>
      <c r="F3" s="82" t="s">
        <v>53</v>
      </c>
      <c r="G3" s="83" t="s">
        <v>50</v>
      </c>
      <c r="H3" s="81" t="s">
        <v>51</v>
      </c>
      <c r="I3" s="81" t="s">
        <v>52</v>
      </c>
      <c r="J3" s="82" t="s">
        <v>53</v>
      </c>
      <c r="K3" s="80" t="s">
        <v>50</v>
      </c>
      <c r="L3" s="81" t="s">
        <v>51</v>
      </c>
      <c r="M3" s="81" t="s">
        <v>52</v>
      </c>
      <c r="N3" s="82" t="s">
        <v>53</v>
      </c>
      <c r="O3" s="80" t="s">
        <v>50</v>
      </c>
      <c r="P3" s="81" t="s">
        <v>51</v>
      </c>
      <c r="Q3" s="81" t="s">
        <v>52</v>
      </c>
      <c r="R3" s="82" t="s">
        <v>53</v>
      </c>
      <c r="S3" s="80" t="s">
        <v>50</v>
      </c>
      <c r="T3" s="81" t="s">
        <v>51</v>
      </c>
      <c r="U3" s="81" t="s">
        <v>52</v>
      </c>
      <c r="V3" s="82" t="s">
        <v>53</v>
      </c>
    </row>
    <row r="4" spans="1:22" ht="15.75" thickBot="1" x14ac:dyDescent="0.3">
      <c r="A4" s="84" t="s">
        <v>34</v>
      </c>
      <c r="B4" s="85" t="s">
        <v>54</v>
      </c>
      <c r="C4" s="86"/>
      <c r="D4" s="87"/>
      <c r="E4" s="87"/>
      <c r="F4" s="88"/>
      <c r="G4" s="89"/>
      <c r="H4" s="90"/>
      <c r="I4" s="90"/>
      <c r="J4" s="91"/>
      <c r="K4" s="89"/>
      <c r="L4" s="90"/>
      <c r="M4" s="90"/>
      <c r="N4" s="91"/>
      <c r="O4" s="89"/>
      <c r="P4" s="90"/>
      <c r="Q4" s="90"/>
      <c r="R4" s="91"/>
      <c r="S4" s="92"/>
      <c r="T4" s="93"/>
      <c r="U4" s="93"/>
      <c r="V4" s="94"/>
    </row>
    <row r="5" spans="1:22" x14ac:dyDescent="0.25">
      <c r="A5" s="95" t="s">
        <v>55</v>
      </c>
      <c r="B5" s="96"/>
      <c r="C5" s="97"/>
      <c r="D5" s="97"/>
      <c r="E5" s="97"/>
      <c r="F5" s="98"/>
      <c r="G5" s="99"/>
      <c r="H5" s="100"/>
      <c r="I5" s="100"/>
      <c r="J5" s="101"/>
      <c r="K5" s="99"/>
      <c r="L5" s="100"/>
      <c r="M5" s="100"/>
      <c r="N5" s="101"/>
      <c r="O5" s="99"/>
      <c r="P5" s="100"/>
      <c r="Q5" s="100"/>
      <c r="R5" s="101"/>
      <c r="S5" s="102"/>
      <c r="T5" s="103"/>
      <c r="U5" s="103"/>
      <c r="V5" s="104"/>
    </row>
    <row r="6" spans="1:22" x14ac:dyDescent="0.25">
      <c r="A6" s="105"/>
      <c r="B6" s="96" t="s">
        <v>56</v>
      </c>
      <c r="C6" s="106"/>
      <c r="D6" s="107"/>
      <c r="E6" s="107"/>
      <c r="F6" s="108"/>
      <c r="G6" s="109"/>
      <c r="H6" s="107"/>
      <c r="I6" s="107"/>
      <c r="J6" s="108"/>
      <c r="K6" s="109"/>
      <c r="L6" s="107"/>
      <c r="M6" s="107"/>
      <c r="N6" s="108"/>
      <c r="O6" s="109"/>
      <c r="P6" s="107"/>
      <c r="Q6" s="107"/>
      <c r="R6" s="108"/>
      <c r="S6" s="110"/>
      <c r="T6" s="107"/>
      <c r="U6" s="107"/>
      <c r="V6" s="108"/>
    </row>
    <row r="7" spans="1:22" x14ac:dyDescent="0.25">
      <c r="A7" s="111"/>
      <c r="B7" s="112" t="s">
        <v>57</v>
      </c>
      <c r="C7" s="109"/>
      <c r="D7" s="106"/>
      <c r="E7" s="107"/>
      <c r="F7" s="108"/>
      <c r="G7" s="109"/>
      <c r="H7" s="107"/>
      <c r="I7" s="107"/>
      <c r="J7" s="108"/>
      <c r="K7" s="109"/>
      <c r="L7" s="107"/>
      <c r="M7" s="107"/>
      <c r="N7" s="108"/>
      <c r="O7" s="109"/>
      <c r="P7" s="107"/>
      <c r="Q7" s="107"/>
      <c r="R7" s="108"/>
      <c r="S7" s="110"/>
      <c r="T7" s="107"/>
      <c r="U7" s="107"/>
      <c r="V7" s="108"/>
    </row>
    <row r="8" spans="1:22" x14ac:dyDescent="0.25">
      <c r="A8" s="111"/>
      <c r="B8" s="112" t="s">
        <v>58</v>
      </c>
      <c r="C8" s="109"/>
      <c r="D8" s="107"/>
      <c r="E8" s="106"/>
      <c r="F8" s="108"/>
      <c r="G8" s="109"/>
      <c r="H8" s="107"/>
      <c r="I8" s="107"/>
      <c r="J8" s="108"/>
      <c r="K8" s="109"/>
      <c r="L8" s="107"/>
      <c r="M8" s="107"/>
      <c r="N8" s="108"/>
      <c r="O8" s="109"/>
      <c r="P8" s="107"/>
      <c r="Q8" s="107"/>
      <c r="R8" s="108"/>
      <c r="S8" s="110"/>
      <c r="T8" s="107"/>
      <c r="U8" s="107"/>
      <c r="V8" s="108"/>
    </row>
    <row r="9" spans="1:22" ht="15.75" thickBot="1" x14ac:dyDescent="0.3">
      <c r="A9" s="113"/>
      <c r="B9" s="114" t="s">
        <v>59</v>
      </c>
      <c r="C9" s="115"/>
      <c r="D9" s="116"/>
      <c r="E9" s="116"/>
      <c r="F9" s="117"/>
      <c r="G9" s="115"/>
      <c r="H9" s="116"/>
      <c r="I9" s="116"/>
      <c r="J9" s="118"/>
      <c r="K9" s="115"/>
      <c r="L9" s="116"/>
      <c r="M9" s="116"/>
      <c r="N9" s="118"/>
      <c r="O9" s="115"/>
      <c r="P9" s="116"/>
      <c r="Q9" s="116"/>
      <c r="R9" s="118"/>
      <c r="S9" s="119"/>
      <c r="T9" s="116"/>
      <c r="U9" s="116"/>
      <c r="V9" s="118"/>
    </row>
    <row r="10" spans="1:22" x14ac:dyDescent="0.25">
      <c r="A10" s="105" t="s">
        <v>60</v>
      </c>
      <c r="B10" s="104"/>
      <c r="C10" s="120"/>
      <c r="D10" s="121"/>
      <c r="E10" s="97"/>
      <c r="F10" s="98"/>
      <c r="G10" s="122"/>
      <c r="H10" s="122"/>
      <c r="I10" s="122"/>
      <c r="J10" s="123"/>
      <c r="K10" s="122"/>
      <c r="L10" s="122"/>
      <c r="M10" s="124"/>
      <c r="N10" s="125"/>
      <c r="O10" s="121"/>
      <c r="P10" s="121"/>
      <c r="Q10" s="121"/>
      <c r="R10" s="126"/>
      <c r="S10" s="121"/>
      <c r="T10" s="121"/>
      <c r="U10" s="121"/>
      <c r="V10" s="126"/>
    </row>
    <row r="11" spans="1:22" x14ac:dyDescent="0.25">
      <c r="A11" s="105"/>
      <c r="B11" s="112" t="s">
        <v>61</v>
      </c>
      <c r="C11" s="109"/>
      <c r="D11" s="107"/>
      <c r="E11" s="106"/>
      <c r="F11" s="127"/>
      <c r="G11" s="106"/>
      <c r="H11" s="128"/>
      <c r="I11" s="129"/>
      <c r="J11" s="130"/>
      <c r="K11" s="109"/>
      <c r="L11" s="107"/>
      <c r="M11" s="107"/>
      <c r="N11" s="108"/>
      <c r="O11" s="109"/>
      <c r="P11" s="107"/>
      <c r="Q11" s="107"/>
      <c r="R11" s="108"/>
      <c r="S11" s="109"/>
      <c r="T11" s="107"/>
      <c r="U11" s="107"/>
      <c r="V11" s="108"/>
    </row>
    <row r="12" spans="1:22" ht="17.25" customHeight="1" x14ac:dyDescent="0.25">
      <c r="A12" s="105"/>
      <c r="B12" s="112" t="s">
        <v>62</v>
      </c>
      <c r="C12" s="109"/>
      <c r="D12" s="107"/>
      <c r="E12" s="107"/>
      <c r="F12" s="108"/>
      <c r="G12" s="106"/>
      <c r="H12" s="128"/>
      <c r="I12" s="107"/>
      <c r="J12" s="108"/>
      <c r="K12" s="109"/>
      <c r="L12" s="107"/>
      <c r="M12" s="107"/>
      <c r="N12" s="108"/>
      <c r="O12" s="109"/>
      <c r="P12" s="107"/>
      <c r="Q12" s="107"/>
      <c r="R12" s="108"/>
      <c r="S12" s="109"/>
      <c r="T12" s="107"/>
      <c r="U12" s="107"/>
      <c r="V12" s="108"/>
    </row>
    <row r="13" spans="1:22" ht="15.75" customHeight="1" x14ac:dyDescent="0.25">
      <c r="A13" s="105"/>
      <c r="B13" s="112" t="s">
        <v>63</v>
      </c>
      <c r="C13" s="109"/>
      <c r="D13" s="107"/>
      <c r="E13" s="107"/>
      <c r="F13" s="108"/>
      <c r="G13" s="110"/>
      <c r="H13" s="131"/>
      <c r="I13" s="128"/>
      <c r="J13" s="108"/>
      <c r="K13" s="109"/>
      <c r="L13" s="107"/>
      <c r="M13" s="107"/>
      <c r="N13" s="108"/>
      <c r="O13" s="109"/>
      <c r="P13" s="107"/>
      <c r="Q13" s="107"/>
      <c r="R13" s="108"/>
      <c r="S13" s="109"/>
      <c r="T13" s="107"/>
      <c r="U13" s="107"/>
      <c r="V13" s="108"/>
    </row>
    <row r="14" spans="1:22" ht="15.75" thickBot="1" x14ac:dyDescent="0.3">
      <c r="A14" s="132"/>
      <c r="B14" s="114" t="s">
        <v>64</v>
      </c>
      <c r="C14" s="115"/>
      <c r="D14" s="116"/>
      <c r="E14" s="116"/>
      <c r="F14" s="118"/>
      <c r="G14" s="119"/>
      <c r="H14" s="116"/>
      <c r="I14" s="133"/>
      <c r="J14" s="117"/>
      <c r="K14" s="134"/>
      <c r="L14" s="131"/>
      <c r="M14" s="128"/>
      <c r="N14" s="128"/>
      <c r="O14" s="115"/>
      <c r="P14" s="116"/>
      <c r="Q14" s="116"/>
      <c r="R14" s="118"/>
      <c r="S14" s="115"/>
      <c r="T14" s="116"/>
      <c r="U14" s="116"/>
      <c r="V14" s="118"/>
    </row>
    <row r="15" spans="1:22" x14ac:dyDescent="0.25">
      <c r="A15" s="95" t="s">
        <v>1</v>
      </c>
      <c r="B15" s="108"/>
      <c r="C15" s="86"/>
      <c r="D15" s="87"/>
      <c r="E15" s="87"/>
      <c r="F15" s="88"/>
      <c r="G15" s="87"/>
      <c r="H15" s="87"/>
      <c r="I15" s="97"/>
      <c r="J15" s="98"/>
      <c r="K15" s="97"/>
      <c r="L15" s="97"/>
      <c r="M15" s="135"/>
      <c r="N15" s="136"/>
      <c r="O15" s="87"/>
      <c r="P15" s="87"/>
      <c r="Q15" s="87"/>
      <c r="R15" s="88"/>
      <c r="S15" s="87"/>
      <c r="T15" s="87"/>
      <c r="U15" s="87"/>
      <c r="V15" s="88"/>
    </row>
    <row r="16" spans="1:22" x14ac:dyDescent="0.25">
      <c r="A16" s="105"/>
      <c r="B16" s="112" t="s">
        <v>65</v>
      </c>
      <c r="C16" s="109"/>
      <c r="D16" s="107"/>
      <c r="E16" s="107"/>
      <c r="F16" s="108"/>
      <c r="G16" s="110"/>
      <c r="H16" s="107"/>
      <c r="I16" s="131"/>
      <c r="J16" s="108"/>
      <c r="K16" s="137"/>
      <c r="L16" s="107"/>
      <c r="M16" s="107"/>
      <c r="N16" s="108"/>
      <c r="O16" s="109"/>
      <c r="P16" s="107"/>
      <c r="Q16" s="107"/>
      <c r="R16" s="108"/>
      <c r="S16" s="109"/>
      <c r="T16" s="107"/>
      <c r="U16" s="107"/>
      <c r="V16" s="108"/>
    </row>
    <row r="17" spans="1:22" x14ac:dyDescent="0.25">
      <c r="A17" s="105"/>
      <c r="B17" s="112" t="s">
        <v>66</v>
      </c>
      <c r="C17" s="109"/>
      <c r="D17" s="107"/>
      <c r="E17" s="107"/>
      <c r="F17" s="108"/>
      <c r="G17" s="110"/>
      <c r="H17" s="107"/>
      <c r="I17" s="107"/>
      <c r="J17" s="127"/>
      <c r="K17" s="109"/>
      <c r="L17" s="128"/>
      <c r="M17" s="107"/>
      <c r="N17" s="108"/>
      <c r="O17" s="109"/>
      <c r="P17" s="107"/>
      <c r="Q17" s="107"/>
      <c r="R17" s="108"/>
      <c r="S17" s="109"/>
      <c r="T17" s="107"/>
      <c r="U17" s="107"/>
      <c r="V17" s="108"/>
    </row>
    <row r="18" spans="1:22" x14ac:dyDescent="0.25">
      <c r="A18" s="105"/>
      <c r="B18" s="112" t="s">
        <v>67</v>
      </c>
      <c r="C18" s="109"/>
      <c r="D18" s="107"/>
      <c r="E18" s="107"/>
      <c r="F18" s="108"/>
      <c r="G18" s="110"/>
      <c r="H18" s="107"/>
      <c r="I18" s="107"/>
      <c r="J18" s="108"/>
      <c r="K18" s="138"/>
      <c r="L18" s="107"/>
      <c r="M18" s="128"/>
      <c r="N18" s="108"/>
      <c r="O18" s="109"/>
      <c r="P18" s="107"/>
      <c r="Q18" s="107"/>
      <c r="R18" s="108"/>
      <c r="S18" s="109"/>
      <c r="T18" s="107"/>
      <c r="U18" s="107"/>
      <c r="V18" s="108"/>
    </row>
    <row r="19" spans="1:22" ht="15.75" thickBot="1" x14ac:dyDescent="0.3">
      <c r="A19" s="132"/>
      <c r="B19" s="114" t="s">
        <v>68</v>
      </c>
      <c r="C19" s="115"/>
      <c r="D19" s="116"/>
      <c r="E19" s="116"/>
      <c r="F19" s="118"/>
      <c r="G19" s="119"/>
      <c r="H19" s="116"/>
      <c r="I19" s="116"/>
      <c r="J19" s="118"/>
      <c r="K19" s="115"/>
      <c r="L19" s="133"/>
      <c r="M19" s="128"/>
      <c r="N19" s="139"/>
      <c r="O19" s="115"/>
      <c r="P19" s="116"/>
      <c r="Q19" s="116"/>
      <c r="R19" s="118"/>
      <c r="S19" s="115"/>
      <c r="T19" s="116"/>
      <c r="U19" s="116"/>
      <c r="V19" s="118"/>
    </row>
    <row r="20" spans="1:22" x14ac:dyDescent="0.25">
      <c r="A20" s="140" t="s">
        <v>6</v>
      </c>
      <c r="B20" s="141"/>
      <c r="C20" s="86"/>
      <c r="D20" s="87"/>
      <c r="E20" s="87"/>
      <c r="F20" s="88"/>
      <c r="G20" s="87"/>
      <c r="H20" s="87"/>
      <c r="I20" s="97"/>
      <c r="J20" s="97"/>
      <c r="K20" s="97"/>
      <c r="L20" s="97"/>
      <c r="M20" s="97"/>
      <c r="N20" s="98"/>
      <c r="O20" s="97"/>
      <c r="P20" s="97"/>
      <c r="Q20" s="97"/>
      <c r="R20" s="98"/>
      <c r="S20" s="97"/>
      <c r="T20" s="97"/>
      <c r="U20" s="97"/>
      <c r="V20" s="98"/>
    </row>
    <row r="21" spans="1:22" ht="17.25" customHeight="1" x14ac:dyDescent="0.25">
      <c r="A21" s="105"/>
      <c r="B21" s="142" t="s">
        <v>69</v>
      </c>
      <c r="C21" s="109"/>
      <c r="D21" s="107"/>
      <c r="E21" s="107"/>
      <c r="F21" s="108"/>
      <c r="G21" s="110"/>
      <c r="H21" s="107"/>
      <c r="I21" s="131"/>
      <c r="J21" s="127"/>
      <c r="K21" s="106"/>
      <c r="L21" s="131"/>
      <c r="M21" s="107"/>
      <c r="N21" s="108"/>
      <c r="O21" s="143"/>
      <c r="P21" s="144"/>
      <c r="Q21" s="107"/>
      <c r="R21" s="108"/>
      <c r="S21" s="109"/>
      <c r="T21" s="107"/>
      <c r="U21" s="107"/>
      <c r="V21" s="108"/>
    </row>
    <row r="22" spans="1:22" x14ac:dyDescent="0.25">
      <c r="A22" s="105"/>
      <c r="B22" s="142" t="s">
        <v>70</v>
      </c>
      <c r="C22" s="109"/>
      <c r="D22" s="107"/>
      <c r="E22" s="107"/>
      <c r="F22" s="108"/>
      <c r="G22" s="110"/>
      <c r="H22" s="107"/>
      <c r="I22" s="107"/>
      <c r="J22" s="108"/>
      <c r="K22" s="109"/>
      <c r="L22" s="107"/>
      <c r="M22" s="131"/>
      <c r="N22" s="127"/>
      <c r="O22" s="145"/>
      <c r="P22" s="128"/>
      <c r="Q22" s="144"/>
      <c r="R22" s="108"/>
      <c r="S22" s="109"/>
      <c r="T22" s="107"/>
      <c r="U22" s="107"/>
      <c r="V22" s="108"/>
    </row>
    <row r="23" spans="1:22" ht="17.25" customHeight="1" x14ac:dyDescent="0.25">
      <c r="A23" s="105"/>
      <c r="B23" s="112" t="s">
        <v>71</v>
      </c>
      <c r="C23" s="109"/>
      <c r="D23" s="107"/>
      <c r="E23" s="107"/>
      <c r="F23" s="108"/>
      <c r="G23" s="110"/>
      <c r="H23" s="107"/>
      <c r="I23" s="107"/>
      <c r="J23" s="108"/>
      <c r="K23" s="109"/>
      <c r="L23" s="107"/>
      <c r="M23" s="107"/>
      <c r="N23" s="108"/>
      <c r="O23" s="138"/>
      <c r="P23" s="107"/>
      <c r="Q23" s="107"/>
      <c r="R23" s="146"/>
      <c r="S23" s="109"/>
      <c r="T23" s="107"/>
      <c r="U23" s="107"/>
      <c r="V23" s="108"/>
    </row>
    <row r="24" spans="1:22" x14ac:dyDescent="0.25">
      <c r="A24" s="105"/>
      <c r="B24" s="112" t="s">
        <v>6</v>
      </c>
      <c r="C24" s="109"/>
      <c r="D24" s="107"/>
      <c r="E24" s="107"/>
      <c r="F24" s="108"/>
      <c r="G24" s="110"/>
      <c r="H24" s="107"/>
      <c r="I24" s="107"/>
      <c r="J24" s="108"/>
      <c r="K24" s="109"/>
      <c r="L24" s="107"/>
      <c r="M24" s="107"/>
      <c r="N24" s="108"/>
      <c r="O24" s="109"/>
      <c r="P24" s="131"/>
      <c r="Q24" s="131"/>
      <c r="R24" s="127"/>
      <c r="S24" s="138"/>
      <c r="T24" s="131"/>
      <c r="U24" s="131"/>
      <c r="V24" s="108"/>
    </row>
    <row r="25" spans="1:22" ht="15.75" thickBot="1" x14ac:dyDescent="0.3">
      <c r="A25" s="132"/>
      <c r="B25" s="114" t="s">
        <v>72</v>
      </c>
      <c r="C25" s="115"/>
      <c r="D25" s="116"/>
      <c r="E25" s="116"/>
      <c r="F25" s="118"/>
      <c r="G25" s="119"/>
      <c r="H25" s="116"/>
      <c r="I25" s="116"/>
      <c r="J25" s="118"/>
      <c r="K25" s="115"/>
      <c r="L25" s="116"/>
      <c r="M25" s="116"/>
      <c r="N25" s="118"/>
      <c r="O25" s="115"/>
      <c r="P25" s="116"/>
      <c r="Q25" s="116"/>
      <c r="R25" s="118"/>
      <c r="S25" s="115"/>
      <c r="T25" s="116"/>
      <c r="U25" s="116"/>
      <c r="V25" s="117"/>
    </row>
  </sheetData>
  <mergeCells count="5">
    <mergeCell ref="C2:F2"/>
    <mergeCell ref="G2:J2"/>
    <mergeCell ref="K2:N2"/>
    <mergeCell ref="O2:R2"/>
    <mergeCell ref="S2:V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Project Budget</vt:lpstr>
      <vt:lpstr>Cash Flow CIP Level 2</vt:lpstr>
      <vt:lpstr>Schedule</vt:lpstr>
      <vt:lpstr>'Cash Flow CIP Level 2'!Print_Area</vt:lpstr>
      <vt:lpstr>'Cash Flow CIP Level 2'!Print_Titles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Taylor Trosclair</cp:lastModifiedBy>
  <cp:lastPrinted>2018-08-13T14:17:16Z</cp:lastPrinted>
  <dcterms:created xsi:type="dcterms:W3CDTF">2014-09-17T12:05:47Z</dcterms:created>
  <dcterms:modified xsi:type="dcterms:W3CDTF">2018-10-23T17:08:32Z</dcterms:modified>
</cp:coreProperties>
</file>