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BRG - Tuckerton West\"/>
    </mc:Choice>
  </mc:AlternateContent>
  <xr:revisionPtr revIDLastSave="0" documentId="13_ncr:1_{A5FD263B-B14C-4FE5-ACE1-4B4E8126E882}" xr6:coauthVersionLast="37" xr6:coauthVersionMax="37" xr10:uidLastSave="{00000000-0000-0000-0000-000000000000}"/>
  <bookViews>
    <workbookView xWindow="0" yWindow="0" windowWidth="28800" windowHeight="122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<sst xmlns="http://schemas.openxmlformats.org/spreadsheetml/2006/main" count="265" uniqueCount="133">
  <si>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</si>
  <si>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</si>
  <si>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</si>
  <si>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</si>
  <si>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</si>
  <si>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</si>
  <si>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</si>
  <si>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</si>
  <si>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</si>
  <si>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</si>
  <si>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</si>
  <si>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</si>
  <si>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</si>
  <si>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</si>
  <si>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</si>
  <si>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</si>
  <si>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</si>
  <si>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</si>
  <si>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</si>
  <si>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</si>
  <si>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</si>
  <si>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</si>
  <si>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</si>
  <si>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</si>
  <si>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</si>
  <si>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</si>
  <si>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</si>
  <si>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</si>
  <si>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</si>
  <si>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</si>
  <si>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</si>
  <si>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</si>
  <si>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</si>
  <si>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</si>
  <si>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</si>
  <si>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</si>
  <si>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</si>
  <si>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</si>
  <si>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</si>
  <si>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</si>
  <si>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</si>
  <si>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</si>
  <si>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</si>
  <si>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</si>
  <si>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</si>
  <si>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</si>
  <si>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</si>
  <si>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</si>
  <si>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</si>
  <si>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</si>
  <si>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</si>
  <si>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</si>
  <si>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</si>
  <si>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</si>
  <si>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</si>
  <si>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</si>
  <si>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</si>
  <si>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</si>
  <si>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</si>
  <si>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</si>
  <si>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</si>
  <si>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</si>
  <si>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</si>
  <si>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</si>
  <si>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</si>
  <si>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</si>
  <si>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</si>
  <si>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</si>
  <si>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</si>
  <si>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</si>
  <si>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</si>
  <si>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</si>
  <si>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</si>
  <si>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</si>
  <si>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</si>
  <si>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</si>
  <si>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</si>
  <si>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</si>
  <si>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</si>
  <si>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</si>
  <si>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</si>
  <si>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</si>
  <si>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</si>
  <si>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</si>
  <si>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</si>
  <si>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</si>
  <si>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</si>
  <si>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</si>
  <si>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</si>
  <si>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</si>
  <si>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</si>
  <si>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</si>
  <si>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</si>
  <si>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</si>
  <si>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</si>
  <si>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</si>
  <si>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</si>
  <si>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</si>
  <si>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</si>
  <si>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</si>
  <si>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</si>
  <si>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</si>
  <si>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</si>
  <si>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</si>
  <si>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</si>
  <si>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</si>
  <si>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</si>
  <si>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</si>
  <si>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</si>
  <si>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</si>
  <si>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</si>
  <si>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</si>
  <si>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</si>
  <si>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</si>
  <si>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</si>
  <si>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</si>
  <si>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</si>
  <si>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</si>
  <si>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</si>
  <si>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</si>
  <si>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</si>
  <si>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</si>
  <si>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</si>
  <si>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</si>
  <si>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</si>
  <si>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</si>
  <si>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</si>
  <si>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</si>
  <si>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</si>
  <si>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Tuckerton Road East-West Connector</t>
  </si>
  <si>
    <t xml:space="preserve">Househahl + Tuckerton West </t>
  </si>
  <si>
    <t>from 2018 network - Househahl daily in NB</t>
  </si>
  <si>
    <t>from 2025 network - build - Househahl + Tuckerton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</si>
</sst>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7" zoomScaleNormal="100" workbookViewId="0">
      <selection activeCell="B25" sqref="B25"/>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167</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2023</v>
      </c>
    </row>
    <row r="14" spans="1:5" x14ac:dyDescent="0.25">
      <c r="A14" s="6" t="s">
        <v>86</v>
      </c>
      <c r="B14" s="6" t="s">
        <v>121</v>
      </c>
    </row>
    <row r="15" spans="1:5" x14ac:dyDescent="0.25">
      <c r="A15" s="106" t="s">
        <v>87</v>
      </c>
      <c r="B15" s="57" t="s">
        <v>76</v>
      </c>
    </row>
    <row r="16" spans="1:5" x14ac:dyDescent="0.25">
      <c r="A16" s="106" t="s">
        <v>88</v>
      </c>
      <c r="B16" s="57">
        <v>10.73</v>
      </c>
      <c r="C16" s="99" t="s">
        <v>130</v>
      </c>
    </row>
    <row r="17" spans="1:3" x14ac:dyDescent="0.25">
      <c r="A17" s="107" t="s">
        <v>95</v>
      </c>
      <c r="B17" s="57">
        <v>51</v>
      </c>
      <c r="C17" s="99" t="s">
        <v>131</v>
      </c>
    </row>
    <row r="18" spans="1:3" x14ac:dyDescent="0.25">
      <c r="A18" s="107" t="s">
        <v>96</v>
      </c>
      <c r="B18" s="57">
        <v>51</v>
      </c>
      <c r="C18" s="99" t="s">
        <v>132</v>
      </c>
    </row>
    <row r="19" spans="1:3" x14ac:dyDescent="0.25">
      <c r="A19" s="96" t="s">
        <v>97</v>
      </c>
      <c r="B19" s="97">
        <f>VLOOKUP(B14,'Service Life'!C6:D8,2,FALSE)</f>
        <v>20</v>
      </c>
    </row>
    <row r="21" spans="1:3" x14ac:dyDescent="0.25">
      <c r="A21" s="102" t="s">
        <v>89</v>
      </c>
    </row>
    <row r="22" spans="1:3" ht="20.25" customHeight="1" x14ac:dyDescent="0.25">
      <c r="A22" s="107" t="s">
        <v>90</v>
      </c>
      <c r="B22" s="119">
        <v>2871</v>
      </c>
    </row>
    <row r="23" spans="1:3" ht="30" x14ac:dyDescent="0.25">
      <c r="A23" s="118" t="s">
        <v>101</v>
      </c>
      <c r="B23" s="120">
        <v>5344</v>
      </c>
    </row>
    <row r="24" spans="1:3" ht="30" x14ac:dyDescent="0.25">
      <c r="A24" s="118" t="s">
        <v>102</v>
      </c>
      <c r="B24" s="120">
        <v>10078</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6.1581201851399897E-2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1.1251900345099999E-2</v>
      </c>
      <c r="F4" s="70">
        <v>2018</v>
      </c>
      <c r="G4" s="80">
        <f>'Inputs &amp; Outputs'!B22</f>
        <v>2871</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6.1581201851399897E-2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1.1251900345099999E-2</v>
      </c>
      <c r="F5" s="70">
        <f t="shared" ref="F5:F36" si="2">F4+1</f>
        <v>2019</v>
      </c>
      <c r="G5" s="80">
        <f>G4+G4*H5</f>
        <v>3137.4788048528599</v>
      </c>
      <c r="H5" s="79">
        <f>$C$9</f>
        <v>9.2817417224959842E-2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3428.6914841173561</v>
      </c>
      <c r="H6" s="79">
        <f t="shared" ref="H6:H11" si="7">$C$9</f>
        <v>9.2817417224959842E-2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3746.9337721343436</v>
      </c>
      <c r="H7" s="79">
        <f t="shared" si="7"/>
        <v>9.2817417224959842E-2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4094.7144873768298</v>
      </c>
      <c r="H8" s="79">
        <f t="shared" si="7"/>
        <v>9.2817417224959842E-2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9.2817417224959842E-2</v>
      </c>
      <c r="F9" s="70">
        <f t="shared" si="2"/>
        <v>2023</v>
      </c>
      <c r="G9" s="80">
        <f t="shared" si="6"/>
        <v>4474.7753103687728</v>
      </c>
      <c r="H9" s="79">
        <f t="shared" si="7"/>
        <v>9.2817417224959842E-2</v>
      </c>
      <c r="I9" s="70">
        <f>IF(AND(F9&gt;='Inputs &amp; Outputs'!B$13,F9&lt;'Inputs &amp; Outputs'!B$13+'Inputs &amp; Outputs'!B$19),1,0)</f>
        <v>1</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2.5699907102082697E-2</v>
      </c>
      <c r="F10" s="70">
        <f t="shared" si="2"/>
        <v>2024</v>
      </c>
      <c r="G10" s="80">
        <f t="shared" si="6"/>
        <v>4890.1123973392205</v>
      </c>
      <c r="H10" s="79">
        <f t="shared" si="7"/>
        <v>9.2817417224959842E-2</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4.7605622931698788E-2</v>
      </c>
      <c r="F11" s="70">
        <f t="shared" si="2"/>
        <v>2025</v>
      </c>
      <c r="G11" s="80">
        <f>'Inputs &amp; Outputs'!$B$23</f>
        <v>5344</v>
      </c>
      <c r="H11" s="79">
        <f t="shared" si="7"/>
        <v>9.2817417224959842E-2</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5481.3403035535302</v>
      </c>
      <c r="H12" s="79">
        <f>$C$10</f>
        <v>2.5699907102082697E-2</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5622.2102401497577</v>
      </c>
      <c r="H13" s="79">
        <f t="shared" ref="H13:H36" si="8">$C$10</f>
        <v>2.5699907102082697E-2</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5766.7005210299849</v>
      </c>
      <c r="H14" s="79">
        <f t="shared" si="8"/>
        <v>2.5699907102082697E-2</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5914.9041887059875</v>
      </c>
      <c r="H15" s="79">
        <f t="shared" si="8"/>
        <v>2.5699907102082697E-2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6066.9166768734513</v>
      </c>
      <c r="H16" s="79">
        <f t="shared" si="8"/>
        <v>2.5699907102082697E-2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6222.8358718651752</v>
      </c>
      <c r="H17" s="79">
        <f t="shared" si="8"/>
        <v>2.5699907102082697E-2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6382.7621756836179</v>
      </c>
      <c r="H18" s="79">
        <f t="shared" si="8"/>
        <v>2.5699907102082697E-2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6546.7985706533746</v>
      </c>
      <c r="H19" s="79">
        <f t="shared" si="8"/>
        <v>2.5699907102082697E-2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6715.0506857352138</v>
      </c>
      <c r="H20" s="79">
        <f t="shared" si="8"/>
        <v>2.5699907102082697E-2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6887.6268645443852</v>
      </c>
      <c r="H21" s="79">
        <f t="shared" si="8"/>
        <v>2.5699907102082697E-2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7064.638235116985</v>
      </c>
      <c r="H22" s="79">
        <f t="shared" si="8"/>
        <v>2.5699907102082697E-2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7246.198781469313</v>
      </c>
      <c r="H23" s="79">
        <f t="shared" si="8"/>
        <v>2.5699907102082697E-2</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7432.4254169962987</v>
      </c>
      <c r="H24" s="79">
        <f t="shared" si="8"/>
        <v>2.5699907102082697E-2</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7623.4380597562622</v>
      </c>
      <c r="H25" s="79">
        <f t="shared" si="8"/>
        <v>2.5699907102082697E-2</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7819.3597096904796</v>
      </c>
      <c r="H26" s="79">
        <f t="shared" si="8"/>
        <v>2.5699907102082697E-2</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8020.3165278272936</v>
      </c>
      <c r="H27" s="79">
        <f t="shared" si="8"/>
        <v>2.5699907102082697E-2</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8226.4379175217528</v>
      </c>
      <c r="H28" s="79">
        <f t="shared" si="8"/>
        <v>2.5699907102082697E-2</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8437.8566077831128</v>
      </c>
      <c r="H29" s="79">
        <f t="shared" si="8"/>
        <v>2.5699907102082697E-2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8654.7087387438332</v>
      </c>
      <c r="H30" s="79">
        <f t="shared" si="8"/>
        <v>2.5699907102082697E-2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10078</v>
      </c>
      <c r="H31" s="79">
        <f t="shared" si="8"/>
        <v>2.5699907102082697E-2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10337.003663774789</v>
      </c>
      <c r="H32" s="79">
        <f t="shared" si="8"/>
        <v>2.5699907102082697E-2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10602.663697647689</v>
      </c>
      <c r="H33" s="79">
        <f t="shared" si="8"/>
        <v>2.5699907102082697E-2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10875.15116971186</v>
      </c>
      <c r="H34" s="79">
        <f t="shared" si="8"/>
        <v>2.5699907102082697E-2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11154.641544494561</v>
      </c>
      <c r="H35" s="79">
        <f t="shared" si="8"/>
        <v>2.5699907102082697E-2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11441.314795945103</v>
      </c>
      <c r="H36" s="79">
        <f t="shared" si="8"/>
        <v>2.5699907102082697E-2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2018-10-29T22:23:47Z</dcterms:modified>
</cp:coreProperties>
</file>