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Dropbox\rick\meadows place\Meadows Place Council\bikeway\HGAC\"/>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<sst xmlns="http://schemas.openxmlformats.org/spreadsheetml/2006/main" count="262" uniqueCount="130">
  <si>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</si>
  <si>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</si>
  <si>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</si>
  <si>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</si>
  <si>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</si>
  <si>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</si>
  <si>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</si>
  <si>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</si>
  <si>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</si>
  <si>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</si>
  <si>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</si>
  <si>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</si>
  <si>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</si>
  <si>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</si>
  <si>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</si>
  <si>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</si>
  <si>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</si>
  <si>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</si>
  <si>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</si>
  <si>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</si>
  <si>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</si>
  <si>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</si>
  <si>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</si>
  <si>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</si>
  <si>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</si>
  <si>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</si>
  <si>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</si>
  <si>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</si>
  <si>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</si>
  <si>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</si>
  <si>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</si>
  <si>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</si>
  <si>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</si>
  <si>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</si>
  <si>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</si>
  <si>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</si>
  <si>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</si>
  <si>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</si>
  <si>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</si>
  <si>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</si>
  <si>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</si>
  <si>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</si>
  <si>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</si>
  <si>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</si>
  <si>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</si>
  <si>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</si>
  <si>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</si>
  <si>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</si>
  <si>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</si>
  <si>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</si>
  <si>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</si>
  <si>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</si>
  <si>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</si>
  <si>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</si>
  <si>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</si>
  <si>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</si>
  <si>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</si>
  <si>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</si>
  <si>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</si>
  <si>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</si>
  <si>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</si>
  <si>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</si>
  <si>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</si>
  <si>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</si>
  <si>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</si>
  <si>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</si>
  <si>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</si>
  <si>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</si>
  <si>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</si>
  <si>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</si>
  <si>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</si>
  <si>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</si>
  <si>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</si>
  <si>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</si>
  <si>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</si>
  <si>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</si>
  <si>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</si>
  <si>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</si>
  <si>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</si>
  <si>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</si>
  <si>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</si>
  <si>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</si>
  <si>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</si>
  <si>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</si>
  <si>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</si>
  <si>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</si>
  <si>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</si>
  <si>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</si>
  <si>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</si>
  <si>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</si>
  <si>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</si>
  <si>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</si>
  <si>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</si>
  <si>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</si>
  <si>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</si>
  <si>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</si>
  <si>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</si>
  <si>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</si>
  <si>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</si>
  <si>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</si>
  <si>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</si>
  <si>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</si>
  <si>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</si>
  <si>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</si>
  <si>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</si>
  <si>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</si>
  <si>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</si>
  <si>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</si>
  <si>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</si>
  <si>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</si>
  <si>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</si>
  <si>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</si>
  <si>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</si>
  <si>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</si>
  <si>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</si>
  <si>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</si>
  <si>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</si>
  <si>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</si>
  <si>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</si>
  <si>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</si>
  <si>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</si>
  <si>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</si>
  <si>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</si>
  <si>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</si>
  <si>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</si>
  <si>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</si>
  <si>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</si>
  <si>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</si>
  <si>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</si>
  <si>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Meadows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</si>
</sst>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137</v>
      </c>
      <c r="D7" s="98"/>
      <c r="E7" s="99" t="s">
        <v>127</v>
      </c>
    </row>
    <row r="8" spans="1:5" x14ac:dyDescent="0.25">
      <c r="A8" s="6" t="s">
        <v>52</v>
      </c>
      <c r="B8" s="6"/>
      <c r="D8" s="103"/>
      <c r="E8" s="99" t="s">
        <v>92</v>
      </c>
    </row>
    <row r="9" spans="1:5" x14ac:dyDescent="0.25">
      <c r="A9" s="6" t="s">
        <v>64</v>
      </c>
      <c r="B9" s="104" t="s">
        <v>69</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76</v>
      </c>
    </row>
    <row r="16" spans="1:5" x14ac:dyDescent="0.25">
      <c r="A16" s="106" t="s">
        <v>88</v>
      </c>
      <c r="B16" s="57">
        <v>1.7</v>
      </c>
    </row>
    <row r="17" spans="1:3" x14ac:dyDescent="0.25">
      <c r="A17" s="107" t="s">
        <v>95</v>
      </c>
      <c r="B17" s="57">
        <v>13</v>
      </c>
    </row>
    <row r="18" spans="1:3" x14ac:dyDescent="0.25">
      <c r="A18" s="107" t="s">
        <v>96</v>
      </c>
      <c r="B18" s="57">
        <v>13</v>
      </c>
    </row>
    <row r="19" spans="1:3" x14ac:dyDescent="0.25">
      <c r="A19" s="96" t="s">
        <v>97</v>
      </c>
      <c r="B19" s="97">
        <f>VLOOKUP(B14,'Service Life'!C6:D8,2,FALSE)</f>
        <v>20</v>
      </c>
    </row>
    <row r="21" spans="1:3" x14ac:dyDescent="0.25">
      <c r="A21" s="102" t="s">
        <v>89</v>
      </c>
    </row>
    <row r="22" spans="1:3" ht="20.25" customHeight="1" x14ac:dyDescent="0.25">
      <c r="A22" s="107" t="s">
        <v>90</v>
      </c>
      <c r="B22" s="119">
        <v>33821</v>
      </c>
    </row>
    <row r="23" spans="1:3" ht="30" x14ac:dyDescent="0.25">
      <c r="A23" s="118" t="s">
        <v>101</v>
      </c>
      <c r="B23" s="120">
        <v>35148</v>
      </c>
    </row>
    <row r="24" spans="1:3" ht="30" x14ac:dyDescent="0.25">
      <c r="A24" s="118" t="s">
        <v>102</v>
      </c>
      <c r="B24" s="120">
        <v>41154</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7.5058497488500006E-2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2.0580399781499999E-2</v>
      </c>
      <c r="F4" s="70">
        <v>2018</v>
      </c>
      <c r="G4" s="80">
        <f>'Inputs &amp; Outputs'!B22</f>
        <v>33821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7.5058497488500006E-2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2.0580399781499999E-2</v>
      </c>
      <c r="F5" s="70">
        <f t="shared" ref="F5:F36" si="2">F4+1</f>
        <v>2019</v>
      </c>
      <c r="G5" s="80">
        <f>G4+G4*H5</f>
        <v>34007.459025709082</v>
      </c>
      <c r="H5" s="79">
        <f>$C$9</f>
        <v>5.5131139147004404E-3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34194.946021267322</v>
      </c>
      <c r="H6" s="79">
        <f t="shared" ref="H6:H11" si="7">$C$9</f>
        <v>5.5131139147004404E-3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34383.466653989599</v>
      </c>
      <c r="H7" s="79">
        <f t="shared" si="7"/>
        <v>5.5131139147004404E-3</v>
      </c>
      <c r="I7" s="70">
        <f>IF(AND(F7&gt;='Inputs &amp; Outputs'!B$13,F7&lt;'Inputs &amp; Outputs'!B$13+'Inputs &amp; Outputs'!B$19),1,0)</f>
        <v>1</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34573.026622435347</v>
      </c>
      <c r="H8" s="79">
        <f t="shared" si="7"/>
        <v>5.5131139147004404E-3</v>
      </c>
      <c r="I8" s="70">
        <f>IF(AND(F8&gt;='Inputs &amp; Outputs'!B$13,F8&lt;'Inputs &amp; Outputs'!B$13+'Inputs &amp; Outputs'!B$19),1,0)</f>
        <v>1</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5.5131139147004404E-3</v>
      </c>
      <c r="F9" s="70">
        <f t="shared" si="2"/>
        <v>2023</v>
      </c>
      <c r="G9" s="80">
        <f t="shared" si="6"/>
        <v>34763.631656580801</v>
      </c>
      <c r="H9" s="79">
        <f t="shared" si="7"/>
        <v>5.5131139147004404E-3</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6.3300872573122113E-3</v>
      </c>
      <c r="F10" s="70">
        <f t="shared" si="2"/>
        <v>2024</v>
      </c>
      <c r="G10" s="80">
        <f t="shared" si="6"/>
        <v>34955.287517992219</v>
      </c>
      <c r="H10" s="79">
        <f t="shared" si="7"/>
        <v>5.5131139147004404E-3</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7.2945960109287444E-3</v>
      </c>
      <c r="F11" s="70">
        <f t="shared" si="2"/>
        <v>2025</v>
      </c>
      <c r="G11" s="80">
        <f>'Inputs &amp; Outputs'!$B$23</f>
        <v>35148</v>
      </c>
      <c r="H11" s="79">
        <f t="shared" si="7"/>
        <v>5.5131139147004404E-3</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35370.489906920011</v>
      </c>
      <c r="H12" s="79">
        <f>$C$10</f>
        <v>6.3300872573122113E-3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35594.388194364692</v>
      </c>
      <c r="H13" s="79">
        <f t="shared" ref="H13:H36" si="8">$C$10</f>
        <v>6.3300872573122113E-3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35819.703777505667</v>
      </c>
      <c r="H14" s="79">
        <f t="shared" si="8"/>
        <v>6.3300872573122113E-3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36046.445627948357</v>
      </c>
      <c r="H15" s="79">
        <f t="shared" si="8"/>
        <v>6.3300872573122113E-3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36274.622774089228</v>
      </c>
      <c r="H16" s="79">
        <f t="shared" si="8"/>
        <v>6.3300872573122113E-3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36504.244301475301</v>
      </c>
      <c r="H17" s="79">
        <f t="shared" si="8"/>
        <v>6.3300872573122113E-3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36735.319353165884</v>
      </c>
      <c r="H18" s="79">
        <f t="shared" si="8"/>
        <v>6.3300872573122113E-3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36967.857130096651</v>
      </c>
      <c r="H19" s="79">
        <f t="shared" si="8"/>
        <v>6.3300872573122113E-3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37201.866891446014</v>
      </c>
      <c r="H20" s="79">
        <f t="shared" si="8"/>
        <v>6.3300872573122113E-3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37437.357955003783</v>
      </c>
      <c r="H21" s="79">
        <f t="shared" si="8"/>
        <v>6.3300872573122113E-3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37674.339697542186</v>
      </c>
      <c r="H22" s="79">
        <f t="shared" si="8"/>
        <v>6.3300872573122113E-3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37912.82155518925</v>
      </c>
      <c r="H23" s="79">
        <f t="shared" si="8"/>
        <v>6.3300872573122113E-3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38152.813023804505</v>
      </c>
      <c r="H24" s="79">
        <f t="shared" si="8"/>
        <v>6.3300872573122113E-3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38394.323659357105</v>
      </c>
      <c r="H25" s="79">
        <f t="shared" si="8"/>
        <v>6.3300872573122113E-3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38637.36307830632</v>
      </c>
      <c r="H26" s="79">
        <f t="shared" si="8"/>
        <v>6.3300872573122113E-3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38881.940957984451</v>
      </c>
      <c r="H27" s="79">
        <f t="shared" si="8"/>
        <v>6.3300872573122113E-3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39128.067036982153</v>
      </c>
      <c r="H28" s="79">
        <f t="shared" si="8"/>
        <v>6.3300872573122113E-3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39375.751115536208</v>
      </c>
      <c r="H29" s="79">
        <f t="shared" si="8"/>
        <v>6.3300872573122113E-3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39625.003055919762</v>
      </c>
      <c r="H30" s="79">
        <f t="shared" si="8"/>
        <v>6.3300872573122113E-3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41154</v>
      </c>
      <c r="H31" s="79">
        <f t="shared" si="8"/>
        <v>6.3300872573122113E-3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41414.50841098743</v>
      </c>
      <c r="H32" s="79">
        <f t="shared" si="8"/>
        <v>6.3300872573122113E-3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41676.665862947673</v>
      </c>
      <c r="H33" s="79">
        <f t="shared" si="8"/>
        <v>6.3300872573122113E-3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41940.482794453979</v>
      </c>
      <c r="H34" s="79">
        <f t="shared" si="8"/>
        <v>6.3300872573122113E-3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42205.969710156678</v>
      </c>
      <c r="H35" s="79">
        <f t="shared" si="8"/>
        <v>6.3300872573122113E-3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42473.137181201448</v>
      </c>
      <c r="H36" s="79">
        <f t="shared" si="8"/>
        <v>6.3300872573122113E-3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Staigle, Rick</cp:lastModifiedBy>
  <cp:lastPrinted>2018-04-10T17:15:43Z</cp:lastPrinted>
  <dcterms:created xsi:type="dcterms:W3CDTF">2012-07-25T15:48:32Z</dcterms:created>
  <dcterms:modified xsi:type="dcterms:W3CDTF">2018-10-25T22:41:39Z</dcterms:modified>
</cp:coreProperties>
</file>