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tr274\c$\Blaster\Applications\"/>
    </mc:Choice>
  </mc:AlternateContent>
  <xr:revisionPtr revIDLastSave="0" documentId="8_{B7AF6B3E-BACD-484A-B11B-1210BA8355C8}" xr6:coauthVersionLast="36" xr6:coauthVersionMax="36" xr10:uidLastSave="{00000000-0000-0000-0000-000000000000}"/>
  <bookViews>
    <workbookView xWindow="0" yWindow="0" windowWidth="19200" windowHeight="11670" tabRatio="901" xr2:uid="{00000000-000D-0000-FFFF-FFFF00000000}"/>
  </bookViews>
  <sheets>
    <sheet name="Application Form A" sheetId="12" r:id="rId1"/>
    <sheet name="Application Form B1" sheetId="14" r:id="rId2"/>
    <sheet name="Application Form D" sheetId="15" r:id="rId3"/>
    <sheet name="Upload Agreements" sheetId="20" state="hidden" r:id="rId4"/>
    <sheet name="Upload Organization" sheetId="22" state="hidden" r:id="rId5"/>
    <sheet name="Upload Contacts" sheetId="17" state="hidden" r:id="rId6"/>
    <sheet name="Upload Projects 1" sheetId="19" state="hidden" r:id="rId7"/>
    <sheet name="Upload Projects" sheetId="28" state="hidden" r:id="rId8"/>
    <sheet name="Menu Pick Lists" sheetId="10" state="hidden" r:id="rId9"/>
  </sheets>
  <definedNames>
    <definedName name="ActivityType">'Menu Pick Lists'!$B$37:$B$40</definedName>
    <definedName name="Business">'Menu Pick Lists'!$A$22:$A$25</definedName>
    <definedName name="Communicate">'Menu Pick Lists'!$B$15</definedName>
    <definedName name="County">'Menu Pick Lists'!$B$20:$B$33</definedName>
    <definedName name="DebtStatus">'Menu Pick Lists'!$A$29:$A$31</definedName>
    <definedName name="Documentation">'Menu Pick Lists'!$D$29:$D$30</definedName>
    <definedName name="FuelTypes">'Menu Pick Lists'!$D$2:$D$16</definedName>
    <definedName name="FundSource">'Menu Pick Lists'!$C$2:$C$11</definedName>
    <definedName name="Idling">'Menu Pick Lists'!$C$36:$C$41</definedName>
    <definedName name="MileageChoice">'Menu Pick Lists'!$C$15:$C$18</definedName>
    <definedName name="OrgType">'Menu Pick Lists'!$B$2:$B$13</definedName>
    <definedName name="PhoneTypes">'Menu Pick Lists'!$A$2:$A$5</definedName>
    <definedName name="Prefix">'Menu Pick Lists'!$A$7:$A$11</definedName>
    <definedName name="_xlnm.Print_Area" localSheetId="0">'Application Form A'!$A$1:$V$37</definedName>
    <definedName name="_xlnm.Print_Area" localSheetId="2">'Application Form D'!$A$1:$S$28</definedName>
    <definedName name="Program">'Menu Pick Lists'!$A$35:$A$38</definedName>
    <definedName name="ReduceBy">'Menu Pick Lists'!$C$22:$C$32</definedName>
    <definedName name="SubProgram">'Menu Pick Lists'!$A$41:$A$45</definedName>
    <definedName name="Suffix">'Menu Pick Lists'!$A$14:$A$18</definedName>
    <definedName name="Units">'Menu Pick Lists'!$D$20:$D$25</definedName>
    <definedName name="YesNo">'Menu Pick Lists'!$D$33:$D$35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 i="14" l="1"/>
  <c r="C2" i="28" l="1"/>
  <c r="O2" i="17" l="1"/>
  <c r="Q2" i="22" l="1"/>
  <c r="P2" i="22"/>
  <c r="M2" i="22"/>
  <c r="L2" i="22"/>
  <c r="K2" i="22"/>
  <c r="J2" i="22"/>
  <c r="H2" i="22"/>
  <c r="G2" i="22"/>
  <c r="F2" i="22"/>
  <c r="D2" i="22"/>
  <c r="C2" i="22"/>
  <c r="B2" i="22"/>
  <c r="A2" i="22"/>
  <c r="I2" i="22" s="1"/>
  <c r="E2" i="22" l="1"/>
  <c r="P2" i="20"/>
  <c r="O2" i="20" l="1"/>
  <c r="N2" i="20"/>
  <c r="M2" i="20"/>
  <c r="L2" i="20" l="1"/>
  <c r="I2" i="20" l="1"/>
  <c r="H2" i="20"/>
  <c r="G2" i="20"/>
  <c r="F2" i="20" l="1"/>
  <c r="E2" i="20" l="1"/>
  <c r="D2" i="20"/>
  <c r="C2" i="20"/>
  <c r="B2" i="20"/>
  <c r="A2" i="20" l="1"/>
  <c r="A2" i="19" l="1"/>
  <c r="Z35" i="14"/>
  <c r="Q2" i="20" s="1"/>
  <c r="I4" i="12"/>
  <c r="O2" i="22" l="1"/>
  <c r="N2" i="22"/>
  <c r="B2" i="28"/>
  <c r="A3" i="19"/>
  <c r="C2" i="19"/>
  <c r="D2" i="28" s="1"/>
  <c r="S2" i="19"/>
  <c r="Q2" i="28" s="1"/>
  <c r="R2" i="19"/>
  <c r="Q2" i="19"/>
  <c r="R2" i="28" s="1"/>
  <c r="P2" i="19"/>
  <c r="P2" i="28" s="1"/>
  <c r="O2" i="19"/>
  <c r="O2" i="28" s="1"/>
  <c r="N2" i="19"/>
  <c r="N2" i="28" s="1"/>
  <c r="M2" i="19"/>
  <c r="M2" i="28" s="1"/>
  <c r="L2" i="19"/>
  <c r="L2" i="28" s="1"/>
  <c r="K2" i="19"/>
  <c r="K2" i="28" s="1"/>
  <c r="J2" i="19"/>
  <c r="J2" i="28" s="1"/>
  <c r="I2" i="19"/>
  <c r="I2" i="28" s="1"/>
  <c r="H2" i="19"/>
  <c r="A2" i="28" s="1"/>
  <c r="G2" i="19"/>
  <c r="H2" i="28" s="1"/>
  <c r="F2" i="19"/>
  <c r="G2" i="28" s="1"/>
  <c r="A26" i="19"/>
  <c r="B26" i="28" s="1"/>
  <c r="A25" i="19"/>
  <c r="A24" i="19"/>
  <c r="A23" i="19"/>
  <c r="A22" i="19"/>
  <c r="A21" i="19"/>
  <c r="B21" i="28" s="1"/>
  <c r="A20" i="19"/>
  <c r="A19" i="19"/>
  <c r="B19" i="28" s="1"/>
  <c r="A18" i="19"/>
  <c r="B18" i="28" s="1"/>
  <c r="A17" i="19"/>
  <c r="A16" i="19"/>
  <c r="A15" i="19"/>
  <c r="A14" i="19"/>
  <c r="A13" i="19"/>
  <c r="B13" i="28" s="1"/>
  <c r="A12" i="19"/>
  <c r="A11" i="19"/>
  <c r="B11" i="28" s="1"/>
  <c r="A10" i="19"/>
  <c r="B10" i="28" s="1"/>
  <c r="A9" i="19"/>
  <c r="A8" i="19"/>
  <c r="A7" i="19"/>
  <c r="A6" i="19"/>
  <c r="A5" i="19"/>
  <c r="E3" i="17"/>
  <c r="C3" i="17"/>
  <c r="D3" i="17" s="1"/>
  <c r="B3" i="17"/>
  <c r="I3" i="17"/>
  <c r="G3" i="17"/>
  <c r="H3" i="17" s="1"/>
  <c r="F3" i="17"/>
  <c r="M3" i="17"/>
  <c r="L3" i="17"/>
  <c r="Q3" i="17"/>
  <c r="P3" i="17"/>
  <c r="M4" i="17" s="1"/>
  <c r="P12" i="19" l="1"/>
  <c r="P12" i="28" s="1"/>
  <c r="B12" i="28"/>
  <c r="P20" i="19"/>
  <c r="P20" i="28" s="1"/>
  <c r="B20" i="28"/>
  <c r="O22" i="19"/>
  <c r="O22" i="28" s="1"/>
  <c r="B22" i="28"/>
  <c r="Q5" i="19"/>
  <c r="R5" i="28" s="1"/>
  <c r="B5" i="28"/>
  <c r="N23" i="19"/>
  <c r="N23" i="28" s="1"/>
  <c r="B23" i="28"/>
  <c r="O14" i="19"/>
  <c r="O14" i="28" s="1"/>
  <c r="B14" i="28"/>
  <c r="N7" i="19"/>
  <c r="N7" i="28" s="1"/>
  <c r="B7" i="28"/>
  <c r="N15" i="19"/>
  <c r="N15" i="28" s="1"/>
  <c r="B15" i="28"/>
  <c r="M8" i="19"/>
  <c r="M8" i="28" s="1"/>
  <c r="B8" i="28"/>
  <c r="M16" i="19"/>
  <c r="M16" i="28" s="1"/>
  <c r="B16" i="28"/>
  <c r="M24" i="19"/>
  <c r="M24" i="28" s="1"/>
  <c r="B24" i="28"/>
  <c r="O6" i="19"/>
  <c r="O6" i="28" s="1"/>
  <c r="B6" i="28"/>
  <c r="L9" i="19"/>
  <c r="L9" i="28" s="1"/>
  <c r="B9" i="28"/>
  <c r="L17" i="19"/>
  <c r="L17" i="28" s="1"/>
  <c r="B17" i="28"/>
  <c r="L25" i="19"/>
  <c r="L25" i="28" s="1"/>
  <c r="B25" i="28"/>
  <c r="B3" i="28"/>
  <c r="H3" i="19"/>
  <c r="A3" i="28" s="1"/>
  <c r="H22" i="19"/>
  <c r="A22" i="28" s="1"/>
  <c r="D12" i="19"/>
  <c r="E12" i="28" s="1"/>
  <c r="D20" i="19"/>
  <c r="E20" i="28" s="1"/>
  <c r="Q13" i="19"/>
  <c r="R13" i="28" s="1"/>
  <c r="B22" i="19"/>
  <c r="C22" i="28" s="1"/>
  <c r="I13" i="19"/>
  <c r="I13" i="28" s="1"/>
  <c r="C22" i="19"/>
  <c r="D22" i="28" s="1"/>
  <c r="Q6" i="19"/>
  <c r="R6" i="28" s="1"/>
  <c r="R10" i="19"/>
  <c r="Q21" i="19"/>
  <c r="R21" i="28" s="1"/>
  <c r="I21" i="19"/>
  <c r="I21" i="28" s="1"/>
  <c r="C6" i="19"/>
  <c r="D6" i="28" s="1"/>
  <c r="C25" i="19"/>
  <c r="D25" i="28" s="1"/>
  <c r="R6" i="19"/>
  <c r="Q18" i="19"/>
  <c r="R18" i="28" s="1"/>
  <c r="R21" i="19"/>
  <c r="C10" i="19"/>
  <c r="D10" i="28" s="1"/>
  <c r="C26" i="19"/>
  <c r="D26" i="28" s="1"/>
  <c r="R18" i="19"/>
  <c r="Q26" i="19"/>
  <c r="R26" i="28" s="1"/>
  <c r="E13" i="19"/>
  <c r="F13" i="28" s="1"/>
  <c r="J12" i="19"/>
  <c r="J12" i="28" s="1"/>
  <c r="C13" i="19"/>
  <c r="D13" i="28" s="1"/>
  <c r="Q14" i="19"/>
  <c r="R14" i="28" s="1"/>
  <c r="R26" i="19"/>
  <c r="H6" i="19"/>
  <c r="A6" i="28" s="1"/>
  <c r="J20" i="19"/>
  <c r="J20" i="28" s="1"/>
  <c r="C14" i="19"/>
  <c r="D14" i="28" s="1"/>
  <c r="R14" i="19"/>
  <c r="H14" i="19"/>
  <c r="A14" i="28" s="1"/>
  <c r="C17" i="19"/>
  <c r="D17" i="28" s="1"/>
  <c r="Q22" i="19"/>
  <c r="R22" i="28" s="1"/>
  <c r="R22" i="19"/>
  <c r="C18" i="19"/>
  <c r="D18" i="28" s="1"/>
  <c r="F26" i="19"/>
  <c r="G26" i="28" s="1"/>
  <c r="L26" i="19"/>
  <c r="L26" i="28" s="1"/>
  <c r="P21" i="19"/>
  <c r="P21" i="28" s="1"/>
  <c r="C21" i="19"/>
  <c r="D21" i="28" s="1"/>
  <c r="Q10" i="19"/>
  <c r="R10" i="28" s="1"/>
  <c r="R13" i="19"/>
  <c r="C5" i="19"/>
  <c r="D5" i="28" s="1"/>
  <c r="C7" i="19"/>
  <c r="D7" i="28" s="1"/>
  <c r="C15" i="19"/>
  <c r="D15" i="28" s="1"/>
  <c r="C23" i="19"/>
  <c r="D23" i="28" s="1"/>
  <c r="R5" i="19"/>
  <c r="R7" i="19"/>
  <c r="R8" i="19"/>
  <c r="R9" i="19"/>
  <c r="R11" i="19"/>
  <c r="R12" i="19"/>
  <c r="R15" i="19"/>
  <c r="R16" i="19"/>
  <c r="R17" i="19"/>
  <c r="R19" i="19"/>
  <c r="R20" i="19"/>
  <c r="R23" i="19"/>
  <c r="R24" i="19"/>
  <c r="R25" i="19"/>
  <c r="D15" i="19"/>
  <c r="E15" i="28" s="1"/>
  <c r="E21" i="19"/>
  <c r="F21" i="28" s="1"/>
  <c r="K11" i="19"/>
  <c r="K11" i="28" s="1"/>
  <c r="N8" i="19"/>
  <c r="N8" i="28" s="1"/>
  <c r="C8" i="19"/>
  <c r="D8" i="28" s="1"/>
  <c r="C16" i="19"/>
  <c r="D16" i="28" s="1"/>
  <c r="C24" i="19"/>
  <c r="D24" i="28" s="1"/>
  <c r="S5" i="19"/>
  <c r="Q5" i="28" s="1"/>
  <c r="S6" i="19"/>
  <c r="Q6" i="28" s="1"/>
  <c r="S7" i="19"/>
  <c r="Q7" i="28" s="1"/>
  <c r="S8" i="19"/>
  <c r="Q8" i="28" s="1"/>
  <c r="S9" i="19"/>
  <c r="Q9" i="28" s="1"/>
  <c r="S10" i="19"/>
  <c r="Q10" i="28" s="1"/>
  <c r="S11" i="19"/>
  <c r="Q11" i="28" s="1"/>
  <c r="S12" i="19"/>
  <c r="Q12" i="28" s="1"/>
  <c r="S13" i="19"/>
  <c r="Q13" i="28" s="1"/>
  <c r="S14" i="19"/>
  <c r="Q14" i="28" s="1"/>
  <c r="S15" i="19"/>
  <c r="Q15" i="28" s="1"/>
  <c r="S16" i="19"/>
  <c r="Q16" i="28" s="1"/>
  <c r="S17" i="19"/>
  <c r="Q17" i="28" s="1"/>
  <c r="S18" i="19"/>
  <c r="Q18" i="28" s="1"/>
  <c r="S19" i="19"/>
  <c r="Q19" i="28" s="1"/>
  <c r="S20" i="19"/>
  <c r="Q20" i="28" s="1"/>
  <c r="S21" i="19"/>
  <c r="Q21" i="28" s="1"/>
  <c r="S22" i="19"/>
  <c r="Q22" i="28" s="1"/>
  <c r="S23" i="19"/>
  <c r="Q23" i="28" s="1"/>
  <c r="S24" i="19"/>
  <c r="Q24" i="28" s="1"/>
  <c r="S25" i="19"/>
  <c r="Q25" i="28" s="1"/>
  <c r="S26" i="19"/>
  <c r="Q26" i="28" s="1"/>
  <c r="K19" i="19"/>
  <c r="K19" i="28" s="1"/>
  <c r="C9" i="19"/>
  <c r="D9" i="28" s="1"/>
  <c r="D23" i="19"/>
  <c r="E23" i="28" s="1"/>
  <c r="G15" i="19"/>
  <c r="H15" i="28" s="1"/>
  <c r="O15" i="19"/>
  <c r="O15" i="28" s="1"/>
  <c r="N16" i="19"/>
  <c r="N16" i="28" s="1"/>
  <c r="A4" i="19"/>
  <c r="B14" i="19"/>
  <c r="C14" i="28" s="1"/>
  <c r="F10" i="19"/>
  <c r="G10" i="28" s="1"/>
  <c r="G23" i="19"/>
  <c r="H23" i="28" s="1"/>
  <c r="L10" i="19"/>
  <c r="L10" i="28" s="1"/>
  <c r="C11" i="19"/>
  <c r="D11" i="28" s="1"/>
  <c r="C19" i="19"/>
  <c r="D19" i="28" s="1"/>
  <c r="G7" i="19"/>
  <c r="H7" i="28" s="1"/>
  <c r="B11" i="19"/>
  <c r="C11" i="28" s="1"/>
  <c r="N24" i="19"/>
  <c r="N24" i="28" s="1"/>
  <c r="B19" i="19"/>
  <c r="C19" i="28" s="1"/>
  <c r="F18" i="19"/>
  <c r="G18" i="28" s="1"/>
  <c r="L18" i="19"/>
  <c r="L18" i="28" s="1"/>
  <c r="O7" i="19"/>
  <c r="O7" i="28" s="1"/>
  <c r="P13" i="19"/>
  <c r="P13" i="28" s="1"/>
  <c r="C12" i="19"/>
  <c r="D12" i="28" s="1"/>
  <c r="C20" i="19"/>
  <c r="D20" i="28" s="1"/>
  <c r="D7" i="19"/>
  <c r="E7" i="28" s="1"/>
  <c r="O23" i="19"/>
  <c r="O23" i="28" s="1"/>
  <c r="Q7" i="19"/>
  <c r="R7" i="28" s="1"/>
  <c r="Q8" i="19"/>
  <c r="R8" i="28" s="1"/>
  <c r="Q9" i="19"/>
  <c r="R9" i="28" s="1"/>
  <c r="Q11" i="19"/>
  <c r="R11" i="28" s="1"/>
  <c r="Q12" i="19"/>
  <c r="R12" i="28" s="1"/>
  <c r="Q15" i="19"/>
  <c r="R15" i="28" s="1"/>
  <c r="Q16" i="19"/>
  <c r="R16" i="28" s="1"/>
  <c r="Q17" i="19"/>
  <c r="R17" i="28" s="1"/>
  <c r="Q19" i="19"/>
  <c r="R19" i="28" s="1"/>
  <c r="Q20" i="19"/>
  <c r="R20" i="28" s="1"/>
  <c r="Q23" i="19"/>
  <c r="R23" i="28" s="1"/>
  <c r="Q24" i="19"/>
  <c r="R24" i="28" s="1"/>
  <c r="Q25" i="19"/>
  <c r="R25" i="28" s="1"/>
  <c r="H5" i="19"/>
  <c r="A5" i="28" s="1"/>
  <c r="O5" i="19"/>
  <c r="O5" i="28" s="1"/>
  <c r="G5" i="19"/>
  <c r="H5" i="28" s="1"/>
  <c r="I5" i="19"/>
  <c r="I5" i="28" s="1"/>
  <c r="N5" i="19"/>
  <c r="N5" i="28" s="1"/>
  <c r="M5" i="19"/>
  <c r="M5" i="28" s="1"/>
  <c r="L5" i="19"/>
  <c r="L5" i="28" s="1"/>
  <c r="F5" i="19"/>
  <c r="G5" i="28" s="1"/>
  <c r="P5" i="19"/>
  <c r="P5" i="28" s="1"/>
  <c r="K5" i="19"/>
  <c r="K5" i="28" s="1"/>
  <c r="J5" i="19"/>
  <c r="J5" i="28" s="1"/>
  <c r="B12" i="19"/>
  <c r="C12" i="28" s="1"/>
  <c r="B20" i="19"/>
  <c r="C20" i="28" s="1"/>
  <c r="D13" i="19"/>
  <c r="E13" i="28" s="1"/>
  <c r="D21" i="19"/>
  <c r="E21" i="28" s="1"/>
  <c r="E8" i="19"/>
  <c r="F8" i="28" s="1"/>
  <c r="E16" i="19"/>
  <c r="F16" i="28" s="1"/>
  <c r="E24" i="19"/>
  <c r="F24" i="28" s="1"/>
  <c r="F11" i="19"/>
  <c r="G11" i="28" s="1"/>
  <c r="F19" i="19"/>
  <c r="G19" i="28" s="1"/>
  <c r="G8" i="19"/>
  <c r="H8" i="28" s="1"/>
  <c r="G16" i="19"/>
  <c r="H16" i="28" s="1"/>
  <c r="G24" i="19"/>
  <c r="H24" i="28" s="1"/>
  <c r="H7" i="19"/>
  <c r="A7" i="28" s="1"/>
  <c r="H15" i="19"/>
  <c r="A15" i="28" s="1"/>
  <c r="H23" i="19"/>
  <c r="A23" i="28" s="1"/>
  <c r="I6" i="19"/>
  <c r="I6" i="28" s="1"/>
  <c r="I14" i="19"/>
  <c r="I14" i="28" s="1"/>
  <c r="I22" i="19"/>
  <c r="I22" i="28" s="1"/>
  <c r="J13" i="19"/>
  <c r="J13" i="28" s="1"/>
  <c r="J21" i="19"/>
  <c r="J21" i="28" s="1"/>
  <c r="K12" i="19"/>
  <c r="K12" i="28" s="1"/>
  <c r="K20" i="19"/>
  <c r="K20" i="28" s="1"/>
  <c r="L11" i="19"/>
  <c r="L11" i="28" s="1"/>
  <c r="L19" i="19"/>
  <c r="L19" i="28" s="1"/>
  <c r="M10" i="19"/>
  <c r="M10" i="28" s="1"/>
  <c r="M18" i="19"/>
  <c r="M18" i="28" s="1"/>
  <c r="M26" i="19"/>
  <c r="M26" i="28" s="1"/>
  <c r="N9" i="19"/>
  <c r="N9" i="28" s="1"/>
  <c r="N17" i="19"/>
  <c r="N17" i="28" s="1"/>
  <c r="N25" i="19"/>
  <c r="N25" i="28" s="1"/>
  <c r="O8" i="19"/>
  <c r="O8" i="28" s="1"/>
  <c r="O16" i="19"/>
  <c r="O16" i="28" s="1"/>
  <c r="O24" i="19"/>
  <c r="O24" i="28" s="1"/>
  <c r="P6" i="19"/>
  <c r="P6" i="28" s="1"/>
  <c r="P14" i="19"/>
  <c r="P14" i="28" s="1"/>
  <c r="P22" i="19"/>
  <c r="P22" i="28" s="1"/>
  <c r="B13" i="19"/>
  <c r="C13" i="28" s="1"/>
  <c r="B21" i="19"/>
  <c r="C21" i="28" s="1"/>
  <c r="D14" i="19"/>
  <c r="E14" i="28" s="1"/>
  <c r="D22" i="19"/>
  <c r="E22" i="28" s="1"/>
  <c r="E11" i="19"/>
  <c r="F11" i="28" s="1"/>
  <c r="E19" i="19"/>
  <c r="F19" i="28" s="1"/>
  <c r="F12" i="19"/>
  <c r="G12" i="28" s="1"/>
  <c r="F20" i="19"/>
  <c r="G20" i="28" s="1"/>
  <c r="G9" i="19"/>
  <c r="H9" i="28" s="1"/>
  <c r="G17" i="19"/>
  <c r="H17" i="28" s="1"/>
  <c r="G25" i="19"/>
  <c r="H25" i="28" s="1"/>
  <c r="H8" i="19"/>
  <c r="A8" i="28" s="1"/>
  <c r="H16" i="19"/>
  <c r="A16" i="28" s="1"/>
  <c r="H24" i="19"/>
  <c r="A24" i="28" s="1"/>
  <c r="I7" i="19"/>
  <c r="I7" i="28" s="1"/>
  <c r="I15" i="19"/>
  <c r="I15" i="28" s="1"/>
  <c r="I23" i="19"/>
  <c r="I23" i="28" s="1"/>
  <c r="J6" i="19"/>
  <c r="J6" i="28" s="1"/>
  <c r="J14" i="19"/>
  <c r="J14" i="28" s="1"/>
  <c r="J22" i="19"/>
  <c r="J22" i="28" s="1"/>
  <c r="K13" i="19"/>
  <c r="K13" i="28" s="1"/>
  <c r="K21" i="19"/>
  <c r="K21" i="28" s="1"/>
  <c r="L12" i="19"/>
  <c r="L12" i="28" s="1"/>
  <c r="L20" i="19"/>
  <c r="L20" i="28" s="1"/>
  <c r="M11" i="19"/>
  <c r="M11" i="28" s="1"/>
  <c r="M19" i="19"/>
  <c r="M19" i="28" s="1"/>
  <c r="N10" i="19"/>
  <c r="N10" i="28" s="1"/>
  <c r="N18" i="19"/>
  <c r="N18" i="28" s="1"/>
  <c r="N26" i="19"/>
  <c r="N26" i="28" s="1"/>
  <c r="O9" i="19"/>
  <c r="O9" i="28" s="1"/>
  <c r="O17" i="19"/>
  <c r="O17" i="28" s="1"/>
  <c r="O25" i="19"/>
  <c r="O25" i="28" s="1"/>
  <c r="P7" i="19"/>
  <c r="P7" i="28" s="1"/>
  <c r="P15" i="19"/>
  <c r="P15" i="28" s="1"/>
  <c r="P23" i="19"/>
  <c r="P23" i="28" s="1"/>
  <c r="M25" i="19"/>
  <c r="M25" i="28" s="1"/>
  <c r="E14" i="19"/>
  <c r="F14" i="28" s="1"/>
  <c r="E22" i="19"/>
  <c r="F22" i="28" s="1"/>
  <c r="F13" i="19"/>
  <c r="G13" i="28" s="1"/>
  <c r="F21" i="19"/>
  <c r="G21" i="28" s="1"/>
  <c r="G10" i="19"/>
  <c r="H10" i="28" s="1"/>
  <c r="G18" i="19"/>
  <c r="H18" i="28" s="1"/>
  <c r="G26" i="19"/>
  <c r="H26" i="28" s="1"/>
  <c r="H9" i="19"/>
  <c r="A9" i="28" s="1"/>
  <c r="H17" i="19"/>
  <c r="A17" i="28" s="1"/>
  <c r="H25" i="19"/>
  <c r="A25" i="28" s="1"/>
  <c r="I8" i="19"/>
  <c r="I8" i="28" s="1"/>
  <c r="I16" i="19"/>
  <c r="I16" i="28" s="1"/>
  <c r="I24" i="19"/>
  <c r="I24" i="28" s="1"/>
  <c r="J7" i="19"/>
  <c r="J7" i="28" s="1"/>
  <c r="J15" i="19"/>
  <c r="J15" i="28" s="1"/>
  <c r="J23" i="19"/>
  <c r="J23" i="28" s="1"/>
  <c r="K6" i="19"/>
  <c r="K6" i="28" s="1"/>
  <c r="K14" i="19"/>
  <c r="K14" i="28" s="1"/>
  <c r="K22" i="19"/>
  <c r="K22" i="28" s="1"/>
  <c r="L13" i="19"/>
  <c r="L13" i="28" s="1"/>
  <c r="L21" i="19"/>
  <c r="L21" i="28" s="1"/>
  <c r="M12" i="19"/>
  <c r="M12" i="28" s="1"/>
  <c r="M20" i="19"/>
  <c r="M20" i="28" s="1"/>
  <c r="N11" i="19"/>
  <c r="N11" i="28" s="1"/>
  <c r="N19" i="19"/>
  <c r="N19" i="28" s="1"/>
  <c r="O10" i="19"/>
  <c r="O10" i="28" s="1"/>
  <c r="O18" i="19"/>
  <c r="O18" i="28" s="1"/>
  <c r="O26" i="19"/>
  <c r="O26" i="28" s="1"/>
  <c r="P8" i="19"/>
  <c r="P8" i="28" s="1"/>
  <c r="P16" i="19"/>
  <c r="P16" i="28" s="1"/>
  <c r="P24" i="19"/>
  <c r="P24" i="28" s="1"/>
  <c r="M17" i="19"/>
  <c r="M17" i="28" s="1"/>
  <c r="B7" i="19"/>
  <c r="C7" i="28" s="1"/>
  <c r="B15" i="19"/>
  <c r="C15" i="28" s="1"/>
  <c r="B23" i="19"/>
  <c r="C23" i="28" s="1"/>
  <c r="D8" i="19"/>
  <c r="E8" i="28" s="1"/>
  <c r="D16" i="19"/>
  <c r="E16" i="28" s="1"/>
  <c r="D24" i="19"/>
  <c r="E24" i="28" s="1"/>
  <c r="E9" i="19"/>
  <c r="F9" i="28" s="1"/>
  <c r="E17" i="19"/>
  <c r="F17" i="28" s="1"/>
  <c r="E25" i="19"/>
  <c r="F25" i="28" s="1"/>
  <c r="F6" i="19"/>
  <c r="G6" i="28" s="1"/>
  <c r="F14" i="19"/>
  <c r="G14" i="28" s="1"/>
  <c r="F22" i="19"/>
  <c r="G22" i="28" s="1"/>
  <c r="G11" i="19"/>
  <c r="H11" i="28" s="1"/>
  <c r="G19" i="19"/>
  <c r="H19" i="28" s="1"/>
  <c r="H10" i="19"/>
  <c r="A10" i="28" s="1"/>
  <c r="H18" i="19"/>
  <c r="A18" i="28" s="1"/>
  <c r="H26" i="19"/>
  <c r="A26" i="28" s="1"/>
  <c r="I9" i="19"/>
  <c r="I9" i="28" s="1"/>
  <c r="I17" i="19"/>
  <c r="I17" i="28" s="1"/>
  <c r="I25" i="19"/>
  <c r="I25" i="28" s="1"/>
  <c r="J8" i="19"/>
  <c r="J8" i="28" s="1"/>
  <c r="J16" i="19"/>
  <c r="J16" i="28" s="1"/>
  <c r="J24" i="19"/>
  <c r="J24" i="28" s="1"/>
  <c r="K7" i="19"/>
  <c r="K7" i="28" s="1"/>
  <c r="K15" i="19"/>
  <c r="K15" i="28" s="1"/>
  <c r="K23" i="19"/>
  <c r="K23" i="28" s="1"/>
  <c r="L6" i="19"/>
  <c r="L6" i="28" s="1"/>
  <c r="L14" i="19"/>
  <c r="L14" i="28" s="1"/>
  <c r="L22" i="19"/>
  <c r="L22" i="28" s="1"/>
  <c r="M13" i="19"/>
  <c r="M13" i="28" s="1"/>
  <c r="M21" i="19"/>
  <c r="M21" i="28" s="1"/>
  <c r="N12" i="19"/>
  <c r="N12" i="28" s="1"/>
  <c r="N20" i="19"/>
  <c r="N20" i="28" s="1"/>
  <c r="O11" i="19"/>
  <c r="O11" i="28" s="1"/>
  <c r="O19" i="19"/>
  <c r="O19" i="28" s="1"/>
  <c r="P9" i="19"/>
  <c r="P9" i="28" s="1"/>
  <c r="P17" i="19"/>
  <c r="P17" i="28" s="1"/>
  <c r="P25" i="19"/>
  <c r="P25" i="28" s="1"/>
  <c r="B8" i="19"/>
  <c r="C8" i="28" s="1"/>
  <c r="B16" i="19"/>
  <c r="C16" i="28" s="1"/>
  <c r="B24" i="19"/>
  <c r="C24" i="28" s="1"/>
  <c r="D9" i="19"/>
  <c r="E9" i="28" s="1"/>
  <c r="D17" i="19"/>
  <c r="E17" i="28" s="1"/>
  <c r="D25" i="19"/>
  <c r="E25" i="28" s="1"/>
  <c r="E12" i="19"/>
  <c r="F12" i="28" s="1"/>
  <c r="E20" i="19"/>
  <c r="F20" i="28" s="1"/>
  <c r="F7" i="19"/>
  <c r="G7" i="28" s="1"/>
  <c r="F15" i="19"/>
  <c r="G15" i="28" s="1"/>
  <c r="F23" i="19"/>
  <c r="G23" i="28" s="1"/>
  <c r="G12" i="19"/>
  <c r="H12" i="28" s="1"/>
  <c r="G20" i="19"/>
  <c r="H20" i="28" s="1"/>
  <c r="H11" i="19"/>
  <c r="A11" i="28" s="1"/>
  <c r="H19" i="19"/>
  <c r="A19" i="28" s="1"/>
  <c r="I10" i="19"/>
  <c r="I10" i="28" s="1"/>
  <c r="I18" i="19"/>
  <c r="I18" i="28" s="1"/>
  <c r="I26" i="19"/>
  <c r="I26" i="28" s="1"/>
  <c r="J9" i="19"/>
  <c r="J9" i="28" s="1"/>
  <c r="J17" i="19"/>
  <c r="J17" i="28" s="1"/>
  <c r="J25" i="19"/>
  <c r="J25" i="28" s="1"/>
  <c r="K8" i="19"/>
  <c r="K8" i="28" s="1"/>
  <c r="K16" i="19"/>
  <c r="K16" i="28" s="1"/>
  <c r="K24" i="19"/>
  <c r="K24" i="28" s="1"/>
  <c r="L7" i="19"/>
  <c r="L7" i="28" s="1"/>
  <c r="L15" i="19"/>
  <c r="L15" i="28" s="1"/>
  <c r="L23" i="19"/>
  <c r="L23" i="28" s="1"/>
  <c r="M6" i="19"/>
  <c r="M6" i="28" s="1"/>
  <c r="M14" i="19"/>
  <c r="M14" i="28" s="1"/>
  <c r="M22" i="19"/>
  <c r="M22" i="28" s="1"/>
  <c r="N13" i="19"/>
  <c r="N13" i="28" s="1"/>
  <c r="N21" i="19"/>
  <c r="N21" i="28" s="1"/>
  <c r="O12" i="19"/>
  <c r="O12" i="28" s="1"/>
  <c r="O20" i="19"/>
  <c r="O20" i="28" s="1"/>
  <c r="P10" i="19"/>
  <c r="P10" i="28" s="1"/>
  <c r="P18" i="19"/>
  <c r="P18" i="28" s="1"/>
  <c r="P26" i="19"/>
  <c r="P26" i="28" s="1"/>
  <c r="M9" i="19"/>
  <c r="M9" i="28" s="1"/>
  <c r="B9" i="19"/>
  <c r="C9" i="28" s="1"/>
  <c r="B17" i="19"/>
  <c r="C17" i="28" s="1"/>
  <c r="B25" i="19"/>
  <c r="C25" i="28" s="1"/>
  <c r="D10" i="19"/>
  <c r="E10" i="28" s="1"/>
  <c r="D18" i="19"/>
  <c r="E18" i="28" s="1"/>
  <c r="D26" i="19"/>
  <c r="E26" i="28" s="1"/>
  <c r="E7" i="19"/>
  <c r="F7" i="28" s="1"/>
  <c r="E15" i="19"/>
  <c r="F15" i="28" s="1"/>
  <c r="E23" i="19"/>
  <c r="F23" i="28" s="1"/>
  <c r="F8" i="19"/>
  <c r="G8" i="28" s="1"/>
  <c r="F16" i="19"/>
  <c r="G16" i="28" s="1"/>
  <c r="F24" i="19"/>
  <c r="G24" i="28" s="1"/>
  <c r="G13" i="19"/>
  <c r="H13" i="28" s="1"/>
  <c r="G21" i="19"/>
  <c r="H21" i="28" s="1"/>
  <c r="H12" i="19"/>
  <c r="A12" i="28" s="1"/>
  <c r="H20" i="19"/>
  <c r="A20" i="28" s="1"/>
  <c r="I11" i="19"/>
  <c r="I11" i="28" s="1"/>
  <c r="I19" i="19"/>
  <c r="I19" i="28" s="1"/>
  <c r="J10" i="19"/>
  <c r="J10" i="28" s="1"/>
  <c r="J18" i="19"/>
  <c r="J18" i="28" s="1"/>
  <c r="J26" i="19"/>
  <c r="J26" i="28" s="1"/>
  <c r="K9" i="19"/>
  <c r="K9" i="28" s="1"/>
  <c r="K17" i="19"/>
  <c r="K17" i="28" s="1"/>
  <c r="K25" i="19"/>
  <c r="K25" i="28" s="1"/>
  <c r="L8" i="19"/>
  <c r="L8" i="28" s="1"/>
  <c r="L16" i="19"/>
  <c r="L16" i="28" s="1"/>
  <c r="L24" i="19"/>
  <c r="L24" i="28" s="1"/>
  <c r="M7" i="19"/>
  <c r="M7" i="28" s="1"/>
  <c r="M15" i="19"/>
  <c r="M15" i="28" s="1"/>
  <c r="M23" i="19"/>
  <c r="M23" i="28" s="1"/>
  <c r="N6" i="19"/>
  <c r="N6" i="28" s="1"/>
  <c r="N14" i="19"/>
  <c r="N14" i="28" s="1"/>
  <c r="N22" i="19"/>
  <c r="N22" i="28" s="1"/>
  <c r="O13" i="19"/>
  <c r="O13" i="28" s="1"/>
  <c r="O21" i="19"/>
  <c r="O21" i="28" s="1"/>
  <c r="P11" i="19"/>
  <c r="P11" i="28" s="1"/>
  <c r="P19" i="19"/>
  <c r="P19" i="28" s="1"/>
  <c r="B10" i="19"/>
  <c r="C10" i="28" s="1"/>
  <c r="B18" i="19"/>
  <c r="C18" i="28" s="1"/>
  <c r="B26" i="19"/>
  <c r="C26" i="28" s="1"/>
  <c r="D11" i="19"/>
  <c r="E11" i="28" s="1"/>
  <c r="D19" i="19"/>
  <c r="E19" i="28" s="1"/>
  <c r="E10" i="19"/>
  <c r="F10" i="28" s="1"/>
  <c r="E18" i="19"/>
  <c r="F18" i="28" s="1"/>
  <c r="E26" i="19"/>
  <c r="F26" i="28" s="1"/>
  <c r="F9" i="19"/>
  <c r="G9" i="28" s="1"/>
  <c r="F17" i="19"/>
  <c r="G17" i="28" s="1"/>
  <c r="F25" i="19"/>
  <c r="G25" i="28" s="1"/>
  <c r="G6" i="19"/>
  <c r="H6" i="28" s="1"/>
  <c r="G14" i="19"/>
  <c r="H14" i="28" s="1"/>
  <c r="G22" i="19"/>
  <c r="H22" i="28" s="1"/>
  <c r="H13" i="19"/>
  <c r="A13" i="28" s="1"/>
  <c r="H21" i="19"/>
  <c r="A21" i="28" s="1"/>
  <c r="I12" i="19"/>
  <c r="I12" i="28" s="1"/>
  <c r="I20" i="19"/>
  <c r="I20" i="28" s="1"/>
  <c r="J11" i="19"/>
  <c r="J11" i="28" s="1"/>
  <c r="J19" i="19"/>
  <c r="J19" i="28" s="1"/>
  <c r="K10" i="19"/>
  <c r="K10" i="28" s="1"/>
  <c r="K18" i="19"/>
  <c r="K18" i="28" s="1"/>
  <c r="K26" i="19"/>
  <c r="K26" i="28" s="1"/>
  <c r="L4" i="17"/>
  <c r="Q4" i="17"/>
  <c r="P4" i="17"/>
  <c r="N3" i="17"/>
  <c r="O3" i="17"/>
  <c r="O4" i="19" l="1"/>
  <c r="O4" i="28" s="1"/>
  <c r="B4" i="28"/>
  <c r="L4" i="19"/>
  <c r="L4" i="28" s="1"/>
  <c r="N4" i="19"/>
  <c r="N4" i="28" s="1"/>
  <c r="K4" i="19"/>
  <c r="K4" i="28" s="1"/>
  <c r="F4" i="19"/>
  <c r="G4" i="28" s="1"/>
  <c r="H4" i="19"/>
  <c r="A4" i="28" s="1"/>
  <c r="G4" i="19"/>
  <c r="H4" i="28" s="1"/>
  <c r="I4" i="19"/>
  <c r="I4" i="28" s="1"/>
  <c r="M4" i="19"/>
  <c r="M4" i="28" s="1"/>
  <c r="P4" i="19"/>
  <c r="P4" i="28" s="1"/>
  <c r="Q4" i="19"/>
  <c r="R4" i="28" s="1"/>
  <c r="C4" i="19"/>
  <c r="D4" i="28" s="1"/>
  <c r="J4" i="19"/>
  <c r="J4" i="28" s="1"/>
  <c r="S4" i="19"/>
  <c r="Q4" i="28" s="1"/>
  <c r="R4" i="19"/>
  <c r="R3" i="19"/>
  <c r="Q3" i="19"/>
  <c r="R3" i="28" s="1"/>
  <c r="C3" i="19"/>
  <c r="D3" i="28" s="1"/>
  <c r="S3" i="19"/>
  <c r="Q3" i="28" s="1"/>
  <c r="J3" i="19"/>
  <c r="J3" i="28" s="1"/>
  <c r="B3" i="19"/>
  <c r="P3" i="19"/>
  <c r="P3" i="28" s="1"/>
  <c r="I3" i="19"/>
  <c r="I3" i="28" s="1"/>
  <c r="O3" i="19"/>
  <c r="O3" i="28" s="1"/>
  <c r="G3" i="19"/>
  <c r="H3" i="28" s="1"/>
  <c r="N3" i="19"/>
  <c r="N3" i="28" s="1"/>
  <c r="M3" i="19"/>
  <c r="M3" i="28" s="1"/>
  <c r="K3" i="19"/>
  <c r="K3" i="28" s="1"/>
  <c r="L3" i="19"/>
  <c r="L3" i="28" s="1"/>
  <c r="F3" i="19"/>
  <c r="G3" i="28" s="1"/>
  <c r="M5" i="17"/>
  <c r="R4" i="17"/>
  <c r="L5" i="17"/>
  <c r="P5" i="17"/>
  <c r="Q5" i="17"/>
  <c r="B4" i="19" l="1"/>
  <c r="C3" i="28"/>
  <c r="R5" i="17"/>
  <c r="B5" i="19" l="1"/>
  <c r="C4" i="28"/>
  <c r="Q2" i="17"/>
  <c r="P2" i="17"/>
  <c r="C5" i="28" l="1"/>
  <c r="B6" i="19"/>
  <c r="C6" i="28" s="1"/>
  <c r="A2" i="17"/>
  <c r="R2" i="17" l="1"/>
  <c r="N2" i="17"/>
  <c r="M2" i="17"/>
  <c r="L2" i="17"/>
  <c r="K2" i="17"/>
  <c r="J2" i="17"/>
  <c r="I2" i="17"/>
  <c r="F2" i="17"/>
  <c r="H2" i="17"/>
  <c r="G2" i="17"/>
  <c r="D2" i="17"/>
  <c r="E2" i="17"/>
  <c r="B2" i="17"/>
  <c r="C2" i="17"/>
  <c r="A3" i="17"/>
  <c r="R3" i="17" s="1"/>
  <c r="A4" i="17"/>
  <c r="J3" i="17" l="1"/>
  <c r="K3" i="17" s="1"/>
  <c r="AF13" i="14" l="1"/>
  <c r="AF14" i="14"/>
  <c r="AF15" i="14"/>
  <c r="B1" i="14" l="1"/>
  <c r="L36" i="14" l="1"/>
  <c r="K36" i="14"/>
  <c r="L35" i="14"/>
  <c r="AF9" i="14" s="1"/>
  <c r="B35" i="14"/>
  <c r="K2" i="20" s="1"/>
  <c r="J2" i="20" s="1"/>
  <c r="T33" i="14"/>
  <c r="AH33" i="14"/>
  <c r="AG33" i="14"/>
  <c r="AF33" i="14"/>
  <c r="T32" i="14"/>
  <c r="AH32" i="14"/>
  <c r="AG32" i="14"/>
  <c r="AF32" i="14"/>
  <c r="T31" i="14"/>
  <c r="AH31" i="14"/>
  <c r="AG31" i="14"/>
  <c r="AF31" i="14"/>
  <c r="T30" i="14"/>
  <c r="AH30" i="14"/>
  <c r="AG30" i="14"/>
  <c r="AF30" i="14"/>
  <c r="T29" i="14"/>
  <c r="AH29" i="14"/>
  <c r="AG29" i="14"/>
  <c r="AF29" i="14"/>
  <c r="T28" i="14"/>
  <c r="AH28" i="14"/>
  <c r="AG28" i="14"/>
  <c r="AF28" i="14"/>
  <c r="T27" i="14"/>
  <c r="AH27" i="14"/>
  <c r="AG27" i="14"/>
  <c r="AF27" i="14"/>
  <c r="T26" i="14"/>
  <c r="AH26" i="14"/>
  <c r="AG26" i="14"/>
  <c r="AF26" i="14"/>
  <c r="T25" i="14"/>
  <c r="AH25" i="14"/>
  <c r="AG25" i="14"/>
  <c r="AF25" i="14"/>
  <c r="T24" i="14"/>
  <c r="AH24" i="14"/>
  <c r="AG24" i="14"/>
  <c r="AF24" i="14"/>
  <c r="T23" i="14"/>
  <c r="AH23" i="14"/>
  <c r="AG23" i="14"/>
  <c r="AF23" i="14"/>
  <c r="T22" i="14"/>
  <c r="AH22" i="14"/>
  <c r="AG22" i="14"/>
  <c r="AF22" i="14"/>
  <c r="T21" i="14"/>
  <c r="AH21" i="14"/>
  <c r="AG21" i="14"/>
  <c r="AF21" i="14"/>
  <c r="T20" i="14"/>
  <c r="AH20" i="14"/>
  <c r="AG20" i="14"/>
  <c r="AF20" i="14"/>
  <c r="T19" i="14"/>
  <c r="AH19" i="14"/>
  <c r="AG19" i="14"/>
  <c r="AF19" i="14"/>
  <c r="AH18" i="14"/>
  <c r="T17" i="14"/>
  <c r="AH17" i="14"/>
  <c r="AG17" i="14"/>
  <c r="AF17" i="14"/>
  <c r="T16" i="14"/>
  <c r="AH16" i="14"/>
  <c r="AG16" i="14"/>
  <c r="AF16" i="14"/>
  <c r="T15" i="14"/>
  <c r="AH15" i="14"/>
  <c r="AG15" i="14"/>
  <c r="T14" i="14"/>
  <c r="AH14" i="14"/>
  <c r="AG14" i="14"/>
  <c r="O14" i="14" s="1"/>
  <c r="Q14" i="14" s="1"/>
  <c r="AH13" i="14"/>
  <c r="AG13" i="14"/>
  <c r="O13" i="14" s="1"/>
  <c r="AH12" i="14"/>
  <c r="AG12" i="14"/>
  <c r="AH11" i="14"/>
  <c r="AG11" i="14"/>
  <c r="AH10" i="14"/>
  <c r="AH9" i="14"/>
  <c r="AG9" i="14"/>
  <c r="T8" i="14"/>
  <c r="P5" i="14"/>
  <c r="N5" i="14"/>
  <c r="S4" i="14"/>
  <c r="R4" i="14"/>
  <c r="O4" i="14"/>
  <c r="Q13" i="14" l="1"/>
  <c r="T13" i="14" s="1"/>
  <c r="E6" i="19" s="1"/>
  <c r="F6" i="28" s="1"/>
  <c r="D6" i="19"/>
  <c r="E6" i="28" s="1"/>
  <c r="O17" i="14"/>
  <c r="Q17" i="14" s="1"/>
  <c r="M35" i="14"/>
  <c r="AF10" i="14"/>
  <c r="AF11" i="14"/>
  <c r="O11" i="14" s="1"/>
  <c r="AF12" i="14"/>
  <c r="O12" i="14" s="1"/>
  <c r="O27" i="14"/>
  <c r="Q27" i="14" s="1"/>
  <c r="AF18" i="14"/>
  <c r="AG18" i="14"/>
  <c r="O28" i="14"/>
  <c r="Q28" i="14" s="1"/>
  <c r="O16" i="14"/>
  <c r="Q16" i="14" s="1"/>
  <c r="O24" i="14"/>
  <c r="Q24" i="14" s="1"/>
  <c r="O22" i="14"/>
  <c r="Q22" i="14" s="1"/>
  <c r="O26" i="14"/>
  <c r="Q26" i="14" s="1"/>
  <c r="O30" i="14"/>
  <c r="Q30" i="14" s="1"/>
  <c r="O25" i="14"/>
  <c r="Q25" i="14" s="1"/>
  <c r="O21" i="14"/>
  <c r="Q21" i="14" s="1"/>
  <c r="O9" i="14"/>
  <c r="O29" i="14"/>
  <c r="Q29" i="14" s="1"/>
  <c r="O33" i="14"/>
  <c r="Q33" i="14" s="1"/>
  <c r="O20" i="14"/>
  <c r="Q20" i="14" s="1"/>
  <c r="O32" i="14"/>
  <c r="Q32" i="14" s="1"/>
  <c r="AG10" i="14"/>
  <c r="O19" i="14"/>
  <c r="Q19" i="14" s="1"/>
  <c r="O15" i="14"/>
  <c r="Q15" i="14" s="1"/>
  <c r="O23" i="14"/>
  <c r="Q23" i="14" s="1"/>
  <c r="O31" i="14"/>
  <c r="Q31" i="14" s="1"/>
  <c r="K35" i="14"/>
  <c r="I3" i="14" l="1"/>
  <c r="Q11" i="14"/>
  <c r="T11" i="14" s="1"/>
  <c r="E4" i="19" s="1"/>
  <c r="F4" i="28" s="1"/>
  <c r="D4" i="19"/>
  <c r="E4" i="28" s="1"/>
  <c r="O10" i="14"/>
  <c r="Q12" i="14"/>
  <c r="T12" i="14" s="1"/>
  <c r="E5" i="19" s="1"/>
  <c r="F5" i="28" s="1"/>
  <c r="D5" i="19"/>
  <c r="E5" i="28" s="1"/>
  <c r="Q9" i="14"/>
  <c r="T9" i="14" s="1"/>
  <c r="D2" i="19"/>
  <c r="E2" i="28" s="1"/>
  <c r="O18" i="14"/>
  <c r="Q18" i="14" s="1"/>
  <c r="H5" i="12"/>
  <c r="Q10" i="14" l="1"/>
  <c r="T10" i="14" s="1"/>
  <c r="E3" i="19" s="1"/>
  <c r="F3" i="28" s="1"/>
  <c r="D3" i="19"/>
  <c r="E3" i="28" s="1"/>
  <c r="E2" i="19"/>
  <c r="F2" i="28" s="1"/>
  <c r="T18" i="14"/>
  <c r="A18" i="12"/>
  <c r="K24" i="12" l="1"/>
  <c r="L18" i="12"/>
  <c r="A1" i="12"/>
  <c r="K7" i="12"/>
  <c r="A21" i="12"/>
  <c r="A28" i="12"/>
  <c r="A24" i="12"/>
  <c r="A14" i="12"/>
  <c r="A26" i="12"/>
  <c r="A16" i="12"/>
  <c r="A32" i="12" l="1"/>
  <c r="A34" i="12" l="1"/>
  <c r="A33" i="12"/>
  <c r="A7" i="12"/>
  <c r="A5" i="17" l="1"/>
</calcChain>
</file>

<file path=xl/sharedStrings.xml><?xml version="1.0" encoding="utf-8"?>
<sst xmlns="http://schemas.openxmlformats.org/spreadsheetml/2006/main" count="417" uniqueCount="274">
  <si>
    <t>Main Office</t>
  </si>
  <si>
    <t>Direct Office</t>
  </si>
  <si>
    <t>Mobile/Cell</t>
  </si>
  <si>
    <t>Other</t>
  </si>
  <si>
    <t>Yes</t>
  </si>
  <si>
    <t>No</t>
  </si>
  <si>
    <t>Mailing Address</t>
  </si>
  <si>
    <t>Physical Address</t>
  </si>
  <si>
    <t>Corporation</t>
  </si>
  <si>
    <t>General Partnership</t>
  </si>
  <si>
    <t>Job Title</t>
  </si>
  <si>
    <t>Years in Operation</t>
  </si>
  <si>
    <t>City</t>
  </si>
  <si>
    <t>County</t>
  </si>
  <si>
    <t>Harris</t>
  </si>
  <si>
    <t>Phone Types</t>
  </si>
  <si>
    <t>OrgType</t>
  </si>
  <si>
    <t>Communicate</t>
  </si>
  <si>
    <t>YesNo</t>
  </si>
  <si>
    <t>Brazoria</t>
  </si>
  <si>
    <t>Chambers</t>
  </si>
  <si>
    <t>Fort Bend</t>
  </si>
  <si>
    <t>Galveston</t>
  </si>
  <si>
    <t>Liberty</t>
  </si>
  <si>
    <t>Montgomery</t>
  </si>
  <si>
    <t>Waller</t>
  </si>
  <si>
    <t>Limited Partnership</t>
  </si>
  <si>
    <t>First</t>
  </si>
  <si>
    <t>Suffix</t>
  </si>
  <si>
    <t>Last</t>
  </si>
  <si>
    <t>II</t>
  </si>
  <si>
    <t>III</t>
  </si>
  <si>
    <t>IV</t>
  </si>
  <si>
    <t>Basic Applicant Information (Application Form A)</t>
  </si>
  <si>
    <t>Street</t>
  </si>
  <si>
    <t>Zip</t>
  </si>
  <si>
    <t>Name</t>
  </si>
  <si>
    <t>Legal Name</t>
  </si>
  <si>
    <t>Primary Phone</t>
  </si>
  <si>
    <t>Primary Phone Type</t>
  </si>
  <si>
    <t>Secondary Phone</t>
  </si>
  <si>
    <t>Secondary Phone Type</t>
  </si>
  <si>
    <t>Email</t>
  </si>
  <si>
    <t>This form must be completed electronically and submitted as an Excel document.</t>
  </si>
  <si>
    <t>Financial Prospects</t>
  </si>
  <si>
    <t>Name of Lender</t>
  </si>
  <si>
    <t>Prefix</t>
  </si>
  <si>
    <t>Mr.</t>
  </si>
  <si>
    <t>Ms.</t>
  </si>
  <si>
    <t>Dr.</t>
  </si>
  <si>
    <t>Jr.</t>
  </si>
  <si>
    <t>Sr.</t>
  </si>
  <si>
    <t>Contract Signatory</t>
  </si>
  <si>
    <t>Austin</t>
  </si>
  <si>
    <t>Colorado</t>
  </si>
  <si>
    <t>Matagorda</t>
  </si>
  <si>
    <t>Walker</t>
  </si>
  <si>
    <t>Wharton</t>
  </si>
  <si>
    <t>Non-H-GAC County</t>
  </si>
  <si>
    <t>I am applying as</t>
  </si>
  <si>
    <t>Business</t>
  </si>
  <si>
    <t>a Business</t>
  </si>
  <si>
    <t>a Government Entity</t>
  </si>
  <si>
    <t>(select business, government or individual)</t>
  </si>
  <si>
    <t>First Name</t>
  </si>
  <si>
    <t>Last Name</t>
  </si>
  <si>
    <t>Title</t>
  </si>
  <si>
    <t>Website</t>
  </si>
  <si>
    <t>Yrs of Professional Experience</t>
  </si>
  <si>
    <t>Middle</t>
  </si>
  <si>
    <t>DebtStatus</t>
  </si>
  <si>
    <t>No debt</t>
  </si>
  <si>
    <t>Still making payments</t>
  </si>
  <si>
    <t>(select)</t>
  </si>
  <si>
    <t>Project Manager (PM)</t>
  </si>
  <si>
    <r>
      <t xml:space="preserve">NOTE:  The purpose of H-GAC's Clean Vehicles Program is to reduce air pollutant emissions in the Houston-Galveston-Brazoria eight-county nonattainment area, which includes the counties of Brazoria, Chambers, Fort Bend, Galveston, Harris, Liberty, Montgomery and Waller.
</t>
    </r>
    <r>
      <rPr>
        <b/>
        <i/>
        <sz val="10"/>
        <color theme="1"/>
        <rFont val="Calibri"/>
        <family val="2"/>
        <scheme val="minor"/>
      </rPr>
      <t>A minimum of 75% of project vehicle miles must be driven within</t>
    </r>
    <r>
      <rPr>
        <b/>
        <sz val="10"/>
        <color theme="1"/>
        <rFont val="Calibri"/>
        <family val="2"/>
      </rPr>
      <t> </t>
    </r>
    <r>
      <rPr>
        <b/>
        <i/>
        <sz val="10"/>
        <color theme="1"/>
        <rFont val="Calibri"/>
        <family val="2"/>
        <scheme val="minor"/>
      </rPr>
      <t>these counties.</t>
    </r>
  </si>
  <si>
    <t>an Individual/Owner Operator (OO)</t>
  </si>
  <si>
    <t>Description</t>
  </si>
  <si>
    <t>DBA Name</t>
  </si>
  <si>
    <t># Employees</t>
  </si>
  <si>
    <t>For H-GAC Use Only</t>
  </si>
  <si>
    <t>Applicant Name</t>
  </si>
  <si>
    <t>Program</t>
  </si>
  <si>
    <t>Activity Type</t>
  </si>
  <si>
    <t>Project Number</t>
  </si>
  <si>
    <t>Sub Program</t>
  </si>
  <si>
    <t>Activity Grant Funding Source</t>
  </si>
  <si>
    <t>Clean Vehicles</t>
  </si>
  <si>
    <t>TERP</t>
  </si>
  <si>
    <t>EPA</t>
  </si>
  <si>
    <t>Replacement</t>
  </si>
  <si>
    <t>Repower</t>
  </si>
  <si>
    <t>Retrofit</t>
  </si>
  <si>
    <t>Infrastructure</t>
  </si>
  <si>
    <t>ActivityType</t>
  </si>
  <si>
    <t>SubProgram</t>
  </si>
  <si>
    <t>FundSource</t>
  </si>
  <si>
    <t>CMAQ 552</t>
  </si>
  <si>
    <t>CMAQ 551</t>
  </si>
  <si>
    <t>Enter the date application is being completed:</t>
  </si>
  <si>
    <t># Vehicles in Project:</t>
  </si>
  <si>
    <r>
      <rPr>
        <b/>
        <sz val="10"/>
        <color theme="1"/>
        <rFont val="Calibri"/>
        <family val="2"/>
        <scheme val="minor"/>
      </rPr>
      <t xml:space="preserve">Instructions:  </t>
    </r>
    <r>
      <rPr>
        <i/>
        <sz val="10"/>
        <color theme="1"/>
        <rFont val="Times New Roman"/>
        <family val="1"/>
      </rPr>
      <t>FIRST, enter your organization name (to the left) and current date (below) in cells shaded pink.  NEXT, enter applicable data in blank cells for each vehicle.  Cells shaded tan contain formulas and will autocalculate.</t>
    </r>
  </si>
  <si>
    <t>Yellow text</t>
  </si>
  <si>
    <t>indicates extraneous information that should be deleted.</t>
  </si>
  <si>
    <r>
      <t xml:space="preserve">Scroll to right in order to see and complete all columns that may apply to your project.  </t>
    </r>
    <r>
      <rPr>
        <sz val="12"/>
        <color theme="1"/>
        <rFont val="Wingdings 3"/>
        <family val="1"/>
        <charset val="2"/>
      </rPr>
      <t>Ò</t>
    </r>
  </si>
  <si>
    <t>Example</t>
  </si>
  <si>
    <t>Current Data</t>
  </si>
  <si>
    <t>Cells for Current Usage at right will open after Current Data is completed for each project vehicle.</t>
  </si>
  <si>
    <t>Current Usage</t>
  </si>
  <si>
    <t>Future Data</t>
  </si>
  <si>
    <t>Vehicle</t>
  </si>
  <si>
    <t>Engine</t>
  </si>
  <si>
    <t>Average Annual Miles for Life of Engine</t>
  </si>
  <si>
    <t>Average Annual Miles that Qualify for Project**</t>
  </si>
  <si>
    <t>Mileage Choice
(Avg Annual, Maximum or Reduced)</t>
  </si>
  <si>
    <t>Reduction Amount (if reducing from Avg Annual)</t>
  </si>
  <si>
    <t>Final Annual Project Mileage</t>
  </si>
  <si>
    <t>Fuel</t>
  </si>
  <si>
    <t>Year</t>
  </si>
  <si>
    <t>GVWR*</t>
  </si>
  <si>
    <t>VIN #</t>
  </si>
  <si>
    <t>Family Code</t>
  </si>
  <si>
    <t>Serial #</t>
  </si>
  <si>
    <t>Has this engine ever been rebuilt?</t>
  </si>
  <si>
    <t>Year of Rebuild</t>
  </si>
  <si>
    <t>% of HGB Nonattainment Miles Driven**</t>
  </si>
  <si>
    <t>Type</t>
  </si>
  <si>
    <t>Units</t>
  </si>
  <si>
    <t>Gross Vehicle Weight Rating
(GVWR)</t>
  </si>
  <si>
    <r>
      <t>Base Price</t>
    </r>
    <r>
      <rPr>
        <sz val="11"/>
        <color theme="1"/>
        <rFont val="Calibri"/>
        <family val="2"/>
        <scheme val="minor"/>
      </rPr>
      <t xml:space="preserve">
</t>
    </r>
    <r>
      <rPr>
        <sz val="8"/>
        <color theme="1"/>
        <rFont val="Calibri"/>
        <family val="2"/>
        <scheme val="minor"/>
      </rPr>
      <t>(rounded to nearest dollar) ***</t>
    </r>
  </si>
  <si>
    <t>Vendor Quote</t>
  </si>
  <si>
    <t>Current
Title of Ownership</t>
  </si>
  <si>
    <t>Profile
Photo</t>
  </si>
  <si>
    <t>Unit #</t>
  </si>
  <si>
    <t>Avg Annual</t>
  </si>
  <si>
    <t>(select %)</t>
  </si>
  <si>
    <t>Delivery/Route Efficiency</t>
  </si>
  <si>
    <t>Diesel</t>
  </si>
  <si>
    <t>Gallons</t>
  </si>
  <si>
    <t>Attached</t>
  </si>
  <si>
    <t>* Gross Vehicle Weight Rating (in pounds)</t>
  </si>
  <si>
    <t>** Total miles driven in Brazoria, Chambers, Fort Bend, Galveston, Harris, Liberty, Montgomery and Waller Counties must be 75% or greater to qualify for the program.</t>
  </si>
  <si>
    <r>
      <t xml:space="preserve">*** Base Price of a vehicle is the beginning price </t>
    </r>
    <r>
      <rPr>
        <b/>
        <i/>
        <sz val="11"/>
        <color theme="1"/>
        <rFont val="Calibri"/>
        <family val="2"/>
        <scheme val="minor"/>
      </rPr>
      <t>without</t>
    </r>
    <r>
      <rPr>
        <sz val="11"/>
        <color theme="1"/>
        <rFont val="Calibri"/>
        <family val="2"/>
        <scheme val="minor"/>
      </rPr>
      <t xml:space="preserve"> taxes, fees and extras.</t>
    </r>
  </si>
  <si>
    <t>hidden</t>
  </si>
  <si>
    <t>Statement 1</t>
  </si>
  <si>
    <t>Statement 2</t>
  </si>
  <si>
    <t>Statement 3</t>
  </si>
  <si>
    <t>Statement 4</t>
  </si>
  <si>
    <t>I understand as a program participant that this program has limited funds and shall close to new applications upon depletion of program funding. The CVP shall be under no obligation to honor requests once program funding is depleted.</t>
  </si>
  <si>
    <t>Statement 5</t>
  </si>
  <si>
    <t>I understand that receipt of this incentive prohibits application to any applicable agency for all time for any form of emission credits, including but not limited to Mobile Emission Reduction Credits (MERC) and/or Mobile Discrete Emission Reduction Credits (MDERC), pertaining to the project vehicles and equipment.</t>
  </si>
  <si>
    <t>Statement 6</t>
  </si>
  <si>
    <t>I understand that intentional falsification of any H-GAC Clean Vehicles Program application form will be prosecuted to the extent allowed by law and may adversely affect future grant selection decisions.</t>
  </si>
  <si>
    <t>Applicant Signature</t>
  </si>
  <si>
    <t>MileageChoice</t>
  </si>
  <si>
    <t>Maximum</t>
  </si>
  <si>
    <t>Reduce by</t>
  </si>
  <si>
    <t>ReductionPercent</t>
  </si>
  <si>
    <t>Overnight/Driver Rest</t>
  </si>
  <si>
    <t>Powering Equipment</t>
  </si>
  <si>
    <t>Cargo/Passenger Needs</t>
  </si>
  <si>
    <t>Loading/Unloading</t>
  </si>
  <si>
    <t>Idling</t>
  </si>
  <si>
    <t>Biodiesel (B100)</t>
  </si>
  <si>
    <t>Biodiesel (B20)</t>
  </si>
  <si>
    <t>Biodiesel (B5)</t>
  </si>
  <si>
    <t>CNG (in CCFs)</t>
  </si>
  <si>
    <t>CNG (in DGEs)</t>
  </si>
  <si>
    <t>CNG (in GGEs)</t>
  </si>
  <si>
    <t>Electricity</t>
  </si>
  <si>
    <t>Ethanol (E100)</t>
  </si>
  <si>
    <t>Ethanol (E85)</t>
  </si>
  <si>
    <t>Gasoline (E10)</t>
  </si>
  <si>
    <t>Gasoline (reg)</t>
  </si>
  <si>
    <t>Hydrogen</t>
  </si>
  <si>
    <t>LNG</t>
  </si>
  <si>
    <t>LPG</t>
  </si>
  <si>
    <t>FuelTypes</t>
  </si>
  <si>
    <t>CCFs</t>
  </si>
  <si>
    <t>GGEs</t>
  </si>
  <si>
    <t>DGEs</t>
  </si>
  <si>
    <t>Kilograms</t>
  </si>
  <si>
    <t>Kilowatt Hrs</t>
  </si>
  <si>
    <t>Documentation</t>
  </si>
  <si>
    <t>Helper Cells</t>
  </si>
  <si>
    <t>Old Eng ID</t>
  </si>
  <si>
    <t>Activity Number</t>
  </si>
  <si>
    <t>Activity Regional Usage - Year</t>
  </si>
  <si>
    <t>Old Unit Number</t>
  </si>
  <si>
    <t>Old Equip Make</t>
  </si>
  <si>
    <t>Old Equip Model</t>
  </si>
  <si>
    <t>Old Equip Model Year</t>
  </si>
  <si>
    <t>Old Equip ID</t>
  </si>
  <si>
    <t>Old GVWR</t>
  </si>
  <si>
    <t>Old Eng Make</t>
  </si>
  <si>
    <t>Old Eng Model</t>
  </si>
  <si>
    <t>Old Eng Year</t>
  </si>
  <si>
    <t>Activity Project Amount</t>
  </si>
  <si>
    <t>New Equip Make</t>
  </si>
  <si>
    <t>New Equip Model</t>
  </si>
  <si>
    <t>New Equip Model Year</t>
  </si>
  <si>
    <t>Old Fuel Type</t>
  </si>
  <si>
    <t>Company</t>
  </si>
  <si>
    <t>Applicants SSN</t>
  </si>
  <si>
    <t>Applicants FEI</t>
  </si>
  <si>
    <t>Web ID</t>
  </si>
  <si>
    <t>Oganization Type</t>
  </si>
  <si>
    <t>Number of Employees</t>
  </si>
  <si>
    <t>Physical City</t>
  </si>
  <si>
    <t>Physical State</t>
  </si>
  <si>
    <t>Physical ZIP</t>
  </si>
  <si>
    <t>Country/Region</t>
  </si>
  <si>
    <t>Mail Address</t>
  </si>
  <si>
    <t>Mail City</t>
  </si>
  <si>
    <t>Mail State</t>
  </si>
  <si>
    <t>ZIP/Postal Code</t>
  </si>
  <si>
    <t>Physical Address - Street</t>
  </si>
  <si>
    <t>Physical Address - City</t>
  </si>
  <si>
    <t>Physical Address - State</t>
  </si>
  <si>
    <t>Physical Address - ZIP</t>
  </si>
  <si>
    <t>Mailing Address - Street</t>
  </si>
  <si>
    <t>Mailing Address - City</t>
  </si>
  <si>
    <t>Mailing Address - State</t>
  </si>
  <si>
    <t>Zip/Postal Code</t>
  </si>
  <si>
    <t>Main Phone</t>
  </si>
  <si>
    <t>E-mail Address</t>
  </si>
  <si>
    <t>Project Manager</t>
  </si>
  <si>
    <t>Authorized Signer</t>
  </si>
  <si>
    <t>Company Name</t>
  </si>
  <si>
    <t>Subgrantee Type</t>
  </si>
  <si>
    <t>Application Date</t>
  </si>
  <si>
    <t>Status</t>
  </si>
  <si>
    <t>Number of Engines</t>
  </si>
  <si>
    <t>Fuel Type</t>
  </si>
  <si>
    <t>Agreement Project Amount</t>
  </si>
  <si>
    <t>Combined Name</t>
  </si>
  <si>
    <t>HDDRP</t>
  </si>
  <si>
    <r>
      <rPr>
        <b/>
        <u/>
        <sz val="11"/>
        <color theme="1"/>
        <rFont val="Calibri"/>
        <family val="2"/>
        <scheme val="minor"/>
      </rPr>
      <t>Air Quality Program</t>
    </r>
    <r>
      <rPr>
        <b/>
        <sz val="11"/>
        <color theme="1"/>
        <rFont val="Calibri"/>
        <family val="2"/>
        <scheme val="minor"/>
      </rPr>
      <t xml:space="preserve">
</t>
    </r>
    <r>
      <rPr>
        <b/>
        <sz val="18"/>
        <color theme="1"/>
        <rFont val="Calibri"/>
        <family val="2"/>
        <scheme val="minor"/>
      </rPr>
      <t>Signature Page (Application Form D)</t>
    </r>
  </si>
  <si>
    <t xml:space="preserve">I certify to the best of my knowledge that this application meets the minimum Air Quality Program requirements. </t>
  </si>
  <si>
    <t xml:space="preserve">I agree to accept the emissions, cost-effectiveness, site visit, and risk assessment evaluation performed on my application. I understand there may be conditions placed upon receiving an incentive and agree to refund the incentive if it is found that at any time that I do not meet those conditions. </t>
  </si>
  <si>
    <t>I understand that if I receive a grant resulting from this application, I will be expected to abide by all of the Program implementation and compliance provisions, unless otherwise agreed upon in writing by myself and H-GAC.</t>
  </si>
  <si>
    <t>Make</t>
  </si>
  <si>
    <t>Model</t>
  </si>
  <si>
    <t>Kenworth</t>
  </si>
  <si>
    <t>937</t>
  </si>
  <si>
    <t>2001</t>
  </si>
  <si>
    <t>T2000</t>
  </si>
  <si>
    <t>1XKTD69XX1J872643</t>
  </si>
  <si>
    <t>Cummins</t>
  </si>
  <si>
    <t>N-14</t>
  </si>
  <si>
    <t>YCEXH0855NAE</t>
  </si>
  <si>
    <t>12016262</t>
  </si>
  <si>
    <t>T660</t>
  </si>
  <si>
    <t>Individual</t>
  </si>
  <si>
    <t>Limited Liability Company</t>
  </si>
  <si>
    <t>Limited Liability Partnership</t>
  </si>
  <si>
    <t>Govt - City - Town - Village</t>
  </si>
  <si>
    <t>Govt - County</t>
  </si>
  <si>
    <t>Govt - School Dstrict</t>
  </si>
  <si>
    <t>Govt - Special District</t>
  </si>
  <si>
    <t>Govt - State of Texas</t>
  </si>
  <si>
    <t>Govt - Transit Authority</t>
  </si>
  <si>
    <t>Activity Annual Usage</t>
  </si>
  <si>
    <t>Agreement Scrappage Amount</t>
  </si>
  <si>
    <t>Grant Funding Source</t>
  </si>
  <si>
    <t>2018-004-EDWA</t>
  </si>
  <si>
    <t>C. Edwards, Inc. III</t>
  </si>
  <si>
    <t>Printed Name:</t>
  </si>
  <si>
    <t>Job Title:</t>
  </si>
  <si>
    <t>Signature:</t>
  </si>
  <si>
    <t>Printed Name Here</t>
  </si>
  <si>
    <t>Job Title Here</t>
  </si>
  <si>
    <t>Date Signed:</t>
  </si>
  <si>
    <t>Please acknowledge your understanding of each of the following statements by signing in the Applicant Signature block at the bottom.  For questions call 713-993-2488 or email cleanvehicles@h-gac.com.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</si>
</sst>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3" formatCode="_(* #,##0.00_);_(* \(#,##0.00\);_(* &quot;-&quot;??_);_(@_)"/>
    <numFmt numFmtId="164" formatCode="00000"/>
    <numFmt numFmtId="165" formatCode="0.0"/>
    <numFmt numFmtId="166" formatCode="mm/dd/yyyy"/>
    <numFmt numFmtId="167" formatCode="dddd\,\ mmmm\ d\,\ yyyy"/>
    <numFmt numFmtId="168" formatCode="[&lt;=9999999]###\-####;\(###\)\ ###\-####"/>
    <numFmt numFmtId="169" formatCode="000\-00\-0000"/>
    <numFmt numFmtId="170" formatCode="#,##0.000"/>
  </numFmts>
  <fonts count="40"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Tahoma"/>
      <family val="2"/>
    </font>
    <font>
      <b/>
      <sz val="10"/>
      <color theme="1"/>
      <name val="Calibri"/>
      <family val="2"/>
      <scheme val="minor"/>
    </font>
    <font>
      <b/>
      <i/>
      <sz val="10"/>
      <color theme="1"/>
      <name val="Calibri"/>
      <family val="2"/>
      <scheme val="minor"/>
    </font>
    <font>
      <b/>
      <sz val="8"/>
      <color theme="1"/>
      <name val="Tahoma"/>
      <family val="2"/>
    </font>
    <font>
      <sz val="12"/>
      <color theme="1"/>
      <name val="Calibri"/>
      <family val="2"/>
      <scheme val="minor"/>
    </font>
    <font>
      <sz val="10"/>
      <color theme="1"/>
      <name val="Calibri"/>
      <family val="2"/>
      <scheme val="minor"/>
    </font>
    <font>
      <b/>
      <i/>
      <sz val="12"/>
      <color rgb="FFC00000"/>
      <name val="Calibri"/>
      <family val="2"/>
      <scheme val="minor"/>
    </font>
    <font>
      <b/>
      <sz val="12"/>
      <color theme="1"/>
      <name val="Calibri"/>
      <family val="2"/>
      <scheme val="minor"/>
    </font>
    <font>
      <b/>
      <sz val="20"/>
      <color theme="1"/>
      <name val="Calibri"/>
      <family val="2"/>
      <scheme val="minor"/>
    </font>
    <font>
      <u/>
      <sz val="11"/>
      <color theme="10"/>
      <name val="Calibri"/>
      <family val="2"/>
      <scheme val="minor"/>
    </font>
    <font>
      <i/>
      <sz val="10"/>
      <color theme="1"/>
      <name val="Calibri"/>
      <family val="2"/>
      <scheme val="minor"/>
    </font>
    <font>
      <b/>
      <sz val="10"/>
      <color theme="1"/>
      <name val="Calibri"/>
      <family val="2"/>
    </font>
    <font>
      <sz val="8"/>
      <color rgb="FFC00000"/>
      <name val="Calibri"/>
      <family val="2"/>
      <scheme val="minor"/>
    </font>
    <font>
      <b/>
      <sz val="14"/>
      <color theme="1"/>
      <name val="Calibri"/>
      <family val="2"/>
      <scheme val="minor"/>
    </font>
    <font>
      <i/>
      <sz val="10"/>
      <color theme="1"/>
      <name val="Times New Roman"/>
      <family val="2"/>
    </font>
    <font>
      <i/>
      <sz val="10"/>
      <color theme="1"/>
      <name val="Times New Roman"/>
      <family val="1"/>
    </font>
    <font>
      <sz val="11"/>
      <color theme="1"/>
      <name val="Tahoma"/>
      <family val="2"/>
    </font>
    <font>
      <i/>
      <sz val="11"/>
      <color theme="1"/>
      <name val="Times New Roman"/>
      <family val="1"/>
    </font>
    <font>
      <b/>
      <sz val="10"/>
      <color theme="1"/>
      <name val="Tahoma"/>
      <family val="2"/>
    </font>
    <font>
      <i/>
      <sz val="12"/>
      <color theme="1"/>
      <name val="Times New Roman"/>
      <family val="1"/>
    </font>
    <font>
      <sz val="12"/>
      <color theme="1"/>
      <name val="Wingdings 3"/>
      <family val="1"/>
      <charset val="2"/>
    </font>
    <font>
      <sz val="9"/>
      <color theme="0"/>
      <name val="Tahoma"/>
      <family val="2"/>
    </font>
    <font>
      <b/>
      <i/>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0"/>
      <name val="Tahoma"/>
      <family val="2"/>
    </font>
    <font>
      <sz val="8"/>
      <color theme="0"/>
      <name val="Tahoma"/>
      <family val="2"/>
    </font>
    <font>
      <b/>
      <sz val="11"/>
      <color rgb="FFFFD966"/>
      <name val="Tahoma"/>
      <family val="2"/>
    </font>
    <font>
      <b/>
      <sz val="24"/>
      <color theme="1"/>
      <name val="Calibri"/>
      <family val="2"/>
      <scheme val="minor"/>
    </font>
    <font>
      <b/>
      <u/>
      <sz val="11"/>
      <color theme="1"/>
      <name val="Calibri"/>
      <family val="2"/>
      <scheme val="minor"/>
    </font>
    <font>
      <b/>
      <sz val="16"/>
      <color theme="1"/>
      <name val="Calibri"/>
      <family val="2"/>
      <scheme val="minor"/>
    </font>
    <font>
      <sz val="14"/>
      <color theme="1"/>
      <name val="Calibri"/>
      <family val="2"/>
      <scheme val="minor"/>
    </font>
    <font>
      <b/>
      <i/>
      <sz val="9"/>
      <color theme="1"/>
      <name val="Calibri"/>
      <family val="2"/>
      <scheme val="minor"/>
    </font>
    <font>
      <sz val="16"/>
      <color theme="1"/>
      <name val="Times New Roman"/>
      <family val="1"/>
    </font>
    <font>
      <b/>
      <sz val="16"/>
      <color theme="1"/>
      <name val="Wingdings 2"/>
      <family val="1"/>
      <charset val="2"/>
    </font>
    <font>
      <sz val="11"/>
      <color theme="1"/>
      <name val="Calibri"/>
      <family val="2"/>
      <scheme val="minor"/>
    </font>
  </fonts>
  <fills count="18">
    <fill>
      <patternFill patternType="none"/>
    </fill>
    <fill>
      <patternFill patternType="gray125"/>
    </fill>
    <fill>
      <patternFill patternType="solid">
        <fgColor theme="9" tint="0.79998168889431442"/>
        <bgColor indexed="64"/>
      </patternFill>
    </fill>
    <fill>
      <patternFill patternType="solid">
        <fgColor rgb="FFE6E6E6"/>
        <bgColor indexed="64"/>
      </patternFill>
    </fill>
    <fill>
      <patternFill patternType="solid">
        <fgColor theme="0" tint="-0.14999847407452621"/>
        <bgColor indexed="64"/>
      </patternFill>
    </fill>
    <fill>
      <patternFill patternType="solid">
        <fgColor rgb="FFFDE9D9"/>
        <bgColor indexed="64"/>
      </patternFill>
    </fill>
    <fill>
      <patternFill patternType="solid">
        <fgColor theme="9" tint="0.59999389629810485"/>
        <bgColor indexed="64"/>
      </patternFill>
    </fill>
    <fill>
      <patternFill patternType="solid">
        <fgColor rgb="FFDDEBF7"/>
        <bgColor indexed="64"/>
      </patternFill>
    </fill>
    <fill>
      <patternFill patternType="solid">
        <fgColor theme="1" tint="0.499984740745262"/>
        <bgColor indexed="64"/>
      </patternFill>
    </fill>
    <fill>
      <patternFill patternType="solid">
        <fgColor rgb="FFD6CDE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EAD5B8"/>
        <bgColor indexed="64"/>
      </patternFill>
    </fill>
    <fill>
      <patternFill patternType="solid">
        <fgColor rgb="FFEBD9BF"/>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BCEEBC"/>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medium">
        <color theme="0" tint="-0.499984740745262"/>
      </bottom>
      <diagonal/>
    </border>
    <border>
      <left style="thin">
        <color indexed="64"/>
      </left>
      <right style="thin">
        <color indexed="64"/>
      </right>
      <top style="thick">
        <color indexed="64"/>
      </top>
      <bottom style="medium">
        <color theme="0" tint="-0.499984740745262"/>
      </bottom>
      <diagonal/>
    </border>
    <border>
      <left style="thin">
        <color indexed="64"/>
      </left>
      <right style="thick">
        <color auto="1"/>
      </right>
      <top style="thick">
        <color indexed="64"/>
      </top>
      <bottom style="medium">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indexed="64"/>
      </left>
      <right style="thin">
        <color theme="0" tint="-0.24994659260841701"/>
      </right>
      <top style="medium">
        <color theme="0" tint="-0.499984740745262"/>
      </top>
      <bottom style="thin">
        <color theme="0" tint="-0.24994659260841701"/>
      </bottom>
      <diagonal/>
    </border>
    <border>
      <left style="thin">
        <color theme="0" tint="-0.24994659260841701"/>
      </left>
      <right style="thin">
        <color theme="0" tint="-0.24994659260841701"/>
      </right>
      <top style="medium">
        <color theme="0" tint="-0.499984740745262"/>
      </top>
      <bottom style="thin">
        <color theme="0" tint="-0.24994659260841701"/>
      </bottom>
      <diagonal/>
    </border>
    <border>
      <left style="thin">
        <color theme="0" tint="-0.24994659260841701"/>
      </left>
      <right style="thick">
        <color indexed="64"/>
      </right>
      <top style="medium">
        <color theme="0" tint="-0.499984740745262"/>
      </top>
      <bottom style="thin">
        <color theme="0" tint="-0.24994659260841701"/>
      </bottom>
      <diagonal/>
    </border>
    <border>
      <left style="thick">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indexed="64"/>
      </right>
      <top style="thin">
        <color theme="0" tint="-0.24994659260841701"/>
      </top>
      <bottom style="thin">
        <color theme="0" tint="-0.24994659260841701"/>
      </bottom>
      <diagonal/>
    </border>
    <border>
      <left style="thick">
        <color indexed="64"/>
      </left>
      <right style="thin">
        <color theme="0" tint="-0.24994659260841701"/>
      </right>
      <top style="thin">
        <color theme="0" tint="-0.24994659260841701"/>
      </top>
      <bottom style="thick">
        <color indexed="64"/>
      </bottom>
      <diagonal/>
    </border>
    <border>
      <left style="thin">
        <color theme="0" tint="-0.24994659260841701"/>
      </left>
      <right style="thin">
        <color theme="0" tint="-0.24994659260841701"/>
      </right>
      <top style="thin">
        <color theme="0" tint="-0.24994659260841701"/>
      </top>
      <bottom style="thick">
        <color indexed="64"/>
      </bottom>
      <diagonal/>
    </border>
    <border>
      <left style="thin">
        <color theme="0" tint="-0.24994659260841701"/>
      </left>
      <right style="thick">
        <color indexed="64"/>
      </right>
      <top style="thin">
        <color theme="0" tint="-0.24994659260841701"/>
      </top>
      <bottom style="thick">
        <color indexed="64"/>
      </bottom>
      <diagonal/>
    </border>
    <border>
      <left style="thick">
        <color indexed="64"/>
      </left>
      <right/>
      <top style="thick">
        <color indexed="64"/>
      </top>
      <bottom style="medium">
        <color theme="0" tint="-0.499984740745262"/>
      </bottom>
      <diagonal/>
    </border>
    <border>
      <left/>
      <right/>
      <top style="thick">
        <color indexed="64"/>
      </top>
      <bottom style="medium">
        <color theme="0" tint="-0.499984740745262"/>
      </bottom>
      <diagonal/>
    </border>
    <border>
      <left/>
      <right style="thick">
        <color auto="1"/>
      </right>
      <top style="thick">
        <color indexed="64"/>
      </top>
      <bottom style="medium">
        <color theme="0" tint="-0.499984740745262"/>
      </bottom>
      <diagonal/>
    </border>
    <border>
      <left style="thick">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ck">
        <color indexed="64"/>
      </right>
      <top/>
      <bottom style="thin">
        <color theme="0" tint="-0.24994659260841701"/>
      </bottom>
      <diagonal/>
    </border>
    <border>
      <left style="thin">
        <color theme="0" tint="-0.24994659260841701"/>
      </left>
      <right style="thick">
        <color auto="1"/>
      </right>
      <top style="thick">
        <color indexed="64"/>
      </top>
      <bottom style="medium">
        <color theme="0" tint="-0.499984740745262"/>
      </bottom>
      <diagonal/>
    </border>
    <border>
      <left style="thin">
        <color theme="0" tint="-0.24994659260841701"/>
      </left>
      <right/>
      <top style="medium">
        <color theme="0" tint="-0.499984740745262"/>
      </top>
      <bottom style="thin">
        <color theme="0" tint="-0.24994659260841701"/>
      </bottom>
      <diagonal/>
    </border>
    <border>
      <left/>
      <right style="thin">
        <color theme="0" tint="-0.24994659260841701"/>
      </right>
      <top style="medium">
        <color theme="0" tint="-0.499984740745262"/>
      </top>
      <bottom style="thin">
        <color theme="0" tint="-0.24994659260841701"/>
      </bottom>
      <diagonal/>
    </border>
    <border>
      <left/>
      <right/>
      <top style="medium">
        <color theme="0" tint="-0.499984740745262"/>
      </top>
      <bottom style="thin">
        <color theme="0" tint="-0.24994659260841701"/>
      </bottom>
      <diagonal/>
    </border>
    <border>
      <left/>
      <right/>
      <top style="thin">
        <color theme="0" tint="-0.24994659260841701"/>
      </top>
      <bottom style="thin">
        <color theme="0" tint="-0.24994659260841701"/>
      </bottom>
      <diagonal/>
    </border>
    <border>
      <left style="thick">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ck">
        <color indexed="64"/>
      </bottom>
      <diagonal/>
    </border>
    <border>
      <left/>
      <right style="thin">
        <color theme="0" tint="-0.24994659260841701"/>
      </right>
      <top style="thick">
        <color indexed="64"/>
      </top>
      <bottom style="medium">
        <color theme="0" tint="-0.499984740745262"/>
      </bottom>
      <diagonal/>
    </border>
    <border>
      <left/>
      <right style="thick">
        <color indexed="64"/>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1"/>
      </right>
      <top style="thin">
        <color theme="0" tint="-0.34998626667073579"/>
      </top>
      <bottom style="thin">
        <color theme="0" tint="-0.34998626667073579"/>
      </bottom>
      <diagonal/>
    </border>
    <border>
      <left style="thin">
        <color theme="1"/>
      </left>
      <right style="thin">
        <color theme="1"/>
      </right>
      <top style="thin">
        <color theme="0" tint="-0.34998626667073579"/>
      </top>
      <bottom style="thin">
        <color theme="0" tint="-0.34998626667073579"/>
      </bottom>
      <diagonal/>
    </border>
    <border>
      <left style="thin">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1"/>
      </right>
      <top/>
      <bottom style="thin">
        <color theme="0" tint="-0.34998626667073579"/>
      </bottom>
      <diagonal/>
    </border>
    <border>
      <left style="thin">
        <color theme="1"/>
      </left>
      <right style="thin">
        <color theme="1"/>
      </right>
      <top/>
      <bottom style="thin">
        <color theme="0" tint="-0.34998626667073579"/>
      </bottom>
      <diagonal/>
    </border>
    <border>
      <left style="thin">
        <color theme="1"/>
      </left>
      <right style="thin">
        <color theme="0" tint="-0.34998626667073579"/>
      </right>
      <top/>
      <bottom style="thin">
        <color theme="0" tint="-0.34998626667073579"/>
      </bottom>
      <diagonal/>
    </border>
    <border>
      <left style="medium">
        <color theme="1"/>
      </left>
      <right style="thin">
        <color theme="0" tint="-0.34998626667073579"/>
      </right>
      <top style="medium">
        <color theme="1"/>
      </top>
      <bottom style="thin">
        <color theme="1"/>
      </bottom>
      <diagonal/>
    </border>
    <border>
      <left style="thin">
        <color theme="0" tint="-0.34998626667073579"/>
      </left>
      <right style="thin">
        <color theme="0" tint="-0.34998626667073579"/>
      </right>
      <top style="medium">
        <color theme="1"/>
      </top>
      <bottom style="thin">
        <color theme="1"/>
      </bottom>
      <diagonal/>
    </border>
    <border>
      <left style="thin">
        <color theme="0" tint="-0.34998626667073579"/>
      </left>
      <right style="medium">
        <color theme="1"/>
      </right>
      <top style="medium">
        <color theme="1"/>
      </top>
      <bottom style="thin">
        <color theme="1"/>
      </bottom>
      <diagonal/>
    </border>
    <border>
      <left style="medium">
        <color theme="1"/>
      </left>
      <right style="thin">
        <color theme="0" tint="-0.34998626667073579"/>
      </right>
      <top/>
      <bottom style="thin">
        <color theme="0" tint="-0.34998626667073579"/>
      </bottom>
      <diagonal/>
    </border>
    <border>
      <left style="thin">
        <color theme="0" tint="-0.34998626667073579"/>
      </left>
      <right style="medium">
        <color theme="1"/>
      </right>
      <top/>
      <bottom style="thin">
        <color theme="0" tint="-0.34998626667073579"/>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thin">
        <color theme="1"/>
      </right>
      <top style="thin">
        <color theme="0" tint="-0.34998626667073579"/>
      </top>
      <bottom style="medium">
        <color theme="1"/>
      </bottom>
      <diagonal/>
    </border>
    <border>
      <left style="thin">
        <color theme="1"/>
      </left>
      <right style="thin">
        <color theme="1"/>
      </right>
      <top style="thin">
        <color theme="0" tint="-0.34998626667073579"/>
      </top>
      <bottom style="medium">
        <color theme="1"/>
      </bottom>
      <diagonal/>
    </border>
    <border>
      <left style="thin">
        <color theme="1"/>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ck">
        <color theme="1"/>
      </bottom>
      <diagonal/>
    </border>
    <border>
      <left/>
      <right/>
      <top/>
      <bottom style="thick">
        <color theme="1"/>
      </bottom>
      <diagonal/>
    </border>
    <border>
      <left style="thick">
        <color theme="1"/>
      </left>
      <right style="thick">
        <color theme="1"/>
      </right>
      <top style="medium">
        <color theme="1"/>
      </top>
      <bottom style="thin">
        <color theme="0" tint="-0.24994659260841701"/>
      </bottom>
      <diagonal/>
    </border>
    <border>
      <left style="thick">
        <color theme="1"/>
      </left>
      <right/>
      <top style="thick">
        <color theme="1"/>
      </top>
      <bottom style="thin">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style="thick">
        <color theme="1"/>
      </left>
      <right/>
      <top style="thick">
        <color indexed="64"/>
      </top>
      <bottom style="thin">
        <color theme="1"/>
      </bottom>
      <diagonal/>
    </border>
    <border>
      <left/>
      <right/>
      <top style="thick">
        <color indexed="64"/>
      </top>
      <bottom style="thin">
        <color theme="1"/>
      </bottom>
      <diagonal/>
    </border>
    <border>
      <left style="thick">
        <color indexed="64"/>
      </left>
      <right/>
      <top style="thick">
        <color indexed="64"/>
      </top>
      <bottom style="thin">
        <color theme="1"/>
      </bottom>
      <diagonal/>
    </border>
    <border>
      <left/>
      <right style="thick">
        <color indexed="64"/>
      </right>
      <top style="thick">
        <color indexed="64"/>
      </top>
      <bottom style="thin">
        <color theme="1"/>
      </bottom>
      <diagonal/>
    </border>
    <border>
      <left style="thick">
        <color theme="1"/>
      </left>
      <right/>
      <top/>
      <bottom/>
      <diagonal/>
    </border>
    <border>
      <left style="thick">
        <color theme="1"/>
      </left>
      <right/>
      <top style="thin">
        <color theme="1"/>
      </top>
      <bottom style="thin">
        <color theme="1"/>
      </bottom>
      <diagonal/>
    </border>
    <border>
      <left/>
      <right/>
      <top style="thin">
        <color theme="1"/>
      </top>
      <bottom style="thin">
        <color theme="1"/>
      </bottom>
      <diagonal/>
    </border>
    <border>
      <left style="medium">
        <color theme="1"/>
      </left>
      <right/>
      <top style="thin">
        <color theme="1"/>
      </top>
      <bottom style="thin">
        <color theme="1"/>
      </bottom>
      <diagonal/>
    </border>
    <border>
      <left/>
      <right style="thick">
        <color theme="1"/>
      </right>
      <top style="thin">
        <color theme="1"/>
      </top>
      <bottom style="thin">
        <color theme="1"/>
      </bottom>
      <diagonal/>
    </border>
    <border>
      <left style="thick">
        <color theme="1"/>
      </left>
      <right style="thin">
        <color indexed="64"/>
      </right>
      <top style="thin">
        <color theme="1"/>
      </top>
      <bottom/>
      <diagonal/>
    </border>
    <border>
      <left style="thin">
        <color indexed="64"/>
      </left>
      <right style="thin">
        <color indexed="64"/>
      </right>
      <top style="thin">
        <color theme="1"/>
      </top>
      <bottom/>
      <diagonal/>
    </border>
    <border>
      <left/>
      <right/>
      <top style="thin">
        <color theme="1"/>
      </top>
      <bottom style="thin">
        <color indexed="64"/>
      </bottom>
      <diagonal/>
    </border>
    <border>
      <left style="thick">
        <color indexed="64"/>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ck">
        <color indexed="64"/>
      </right>
      <top style="thin">
        <color theme="1"/>
      </top>
      <bottom/>
      <diagonal/>
    </border>
    <border>
      <left style="thick">
        <color auto="1"/>
      </left>
      <right style="medium">
        <color auto="1"/>
      </right>
      <top style="thin">
        <color theme="1"/>
      </top>
      <bottom/>
      <diagonal/>
    </border>
    <border>
      <left style="medium">
        <color indexed="64"/>
      </left>
      <right style="medium">
        <color indexed="64"/>
      </right>
      <top style="thin">
        <color theme="1"/>
      </top>
      <bottom/>
      <diagonal/>
    </border>
    <border>
      <left style="thick">
        <color theme="1"/>
      </left>
      <right style="thick">
        <color theme="1"/>
      </right>
      <top/>
      <bottom/>
      <diagonal/>
    </border>
    <border>
      <left style="thick">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theme="1"/>
      </left>
      <right style="thin">
        <color theme="1"/>
      </right>
      <top style="thin">
        <color theme="1"/>
      </top>
      <bottom/>
      <diagonal/>
    </border>
    <border>
      <left style="thin">
        <color theme="1"/>
      </left>
      <right style="thin">
        <color indexed="64"/>
      </right>
      <top style="thin">
        <color theme="1"/>
      </top>
      <bottom/>
      <diagonal/>
    </border>
    <border>
      <left style="thin">
        <color indexed="64"/>
      </left>
      <right style="thick">
        <color theme="1"/>
      </right>
      <top style="thin">
        <color theme="1"/>
      </top>
      <bottom/>
      <diagonal/>
    </border>
    <border>
      <left style="thick">
        <color theme="1"/>
      </left>
      <right style="thin">
        <color indexed="64"/>
      </right>
      <top/>
      <bottom/>
      <diagonal/>
    </border>
    <border>
      <left style="thin">
        <color indexed="64"/>
      </left>
      <right style="thin">
        <color indexed="64"/>
      </right>
      <top/>
      <bottom/>
      <diagonal/>
    </border>
    <border>
      <left style="thick">
        <color indexed="64"/>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medium">
        <color indexed="64"/>
      </right>
      <top style="thin">
        <color indexed="64"/>
      </top>
      <bottom/>
      <diagonal/>
    </border>
    <border>
      <left style="medium">
        <color indexed="64"/>
      </left>
      <right style="thick">
        <color indexed="64"/>
      </right>
      <top style="thin">
        <color indexed="64"/>
      </top>
      <bottom/>
      <diagonal/>
    </border>
    <border>
      <left style="thick">
        <color auto="1"/>
      </left>
      <right style="medium">
        <color auto="1"/>
      </right>
      <top/>
      <bottom/>
      <diagonal/>
    </border>
    <border>
      <left style="medium">
        <color indexed="64"/>
      </left>
      <right style="medium">
        <color indexed="64"/>
      </right>
      <top/>
      <bottom/>
      <diagonal/>
    </border>
    <border>
      <left style="medium">
        <color auto="1"/>
      </left>
      <right style="thick">
        <color indexed="64"/>
      </right>
      <top/>
      <bottom/>
      <diagonal/>
    </border>
    <border>
      <left style="thick">
        <color theme="1"/>
      </left>
      <right/>
      <top/>
      <bottom style="medium">
        <color theme="1"/>
      </bottom>
      <diagonal/>
    </border>
    <border>
      <left style="thick">
        <color theme="1"/>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medium">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theme="1"/>
      </right>
      <top/>
      <bottom style="medium">
        <color indexed="64"/>
      </bottom>
      <diagonal/>
    </border>
    <border>
      <left style="thick">
        <color theme="1"/>
      </left>
      <right style="thin">
        <color indexed="64"/>
      </right>
      <top/>
      <bottom style="medium">
        <color indexed="64"/>
      </bottom>
      <diagonal/>
    </border>
    <border>
      <left style="thick">
        <color indexed="64"/>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auto="1"/>
      </left>
      <right style="medium">
        <color auto="1"/>
      </right>
      <top/>
      <bottom style="medium">
        <color indexed="64"/>
      </bottom>
      <diagonal/>
    </border>
    <border>
      <left style="medium">
        <color indexed="64"/>
      </left>
      <right style="medium">
        <color indexed="64"/>
      </right>
      <top/>
      <bottom style="medium">
        <color indexed="64"/>
      </bottom>
      <diagonal/>
    </border>
    <border>
      <left style="thick">
        <color theme="1"/>
      </left>
      <right/>
      <top/>
      <bottom style="thin">
        <color theme="0" tint="-0.24994659260841701"/>
      </bottom>
      <diagonal/>
    </border>
    <border>
      <left style="thick">
        <color theme="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theme="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ck">
        <color theme="1"/>
      </right>
      <top style="medium">
        <color indexed="64"/>
      </top>
      <bottom style="thin">
        <color theme="0" tint="-0.24994659260841701"/>
      </bottom>
      <diagonal/>
    </border>
    <border>
      <left style="thick">
        <color theme="1"/>
      </left>
      <right style="thin">
        <color theme="0" tint="-0.24994659260841701"/>
      </right>
      <top style="thin">
        <color theme="0" tint="-0.24994659260841701"/>
      </top>
      <bottom style="thin">
        <color theme="0" tint="-0.24994659260841701"/>
      </bottom>
      <diagonal/>
    </border>
    <border>
      <left style="thick">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ck">
        <color indexed="64"/>
      </right>
      <top style="medium">
        <color indexed="64"/>
      </top>
      <bottom style="thin">
        <color theme="0" tint="-0.24994659260841701"/>
      </bottom>
      <diagonal/>
    </border>
    <border>
      <left style="thick">
        <color auto="1"/>
      </left>
      <right/>
      <top style="medium">
        <color indexed="64"/>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thick">
        <color theme="1"/>
      </left>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ck">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thick">
        <color theme="1"/>
      </left>
      <right/>
      <top style="thin">
        <color theme="0" tint="-0.24994659260841701"/>
      </top>
      <bottom style="thick">
        <color theme="1"/>
      </bottom>
      <diagonal/>
    </border>
    <border>
      <left style="thick">
        <color theme="1"/>
      </left>
      <right style="thin">
        <color theme="0" tint="-0.24994659260841701"/>
      </right>
      <top style="thin">
        <color theme="0" tint="-0.24994659260841701"/>
      </top>
      <bottom style="thick">
        <color theme="1"/>
      </bottom>
      <diagonal/>
    </border>
    <border>
      <left style="thin">
        <color theme="0" tint="-0.24994659260841701"/>
      </left>
      <right style="thin">
        <color theme="0" tint="-0.24994659260841701"/>
      </right>
      <top style="thin">
        <color theme="0" tint="-0.24994659260841701"/>
      </top>
      <bottom style="thick">
        <color theme="1"/>
      </bottom>
      <diagonal/>
    </border>
    <border>
      <left style="thin">
        <color theme="0" tint="-0.24994659260841701"/>
      </left>
      <right/>
      <top style="thin">
        <color theme="0" tint="-0.24994659260841701"/>
      </top>
      <bottom style="thick">
        <color theme="1"/>
      </bottom>
      <diagonal/>
    </border>
    <border>
      <left style="medium">
        <color theme="1"/>
      </left>
      <right style="thin">
        <color theme="0" tint="-0.24994659260841701"/>
      </right>
      <top style="thin">
        <color theme="0" tint="-0.24994659260841701"/>
      </top>
      <bottom style="thick">
        <color theme="1"/>
      </bottom>
      <diagonal/>
    </border>
    <border>
      <left/>
      <right/>
      <top style="thin">
        <color theme="0" tint="-0.24994659260841701"/>
      </top>
      <bottom style="thick">
        <color theme="1"/>
      </bottom>
      <diagonal/>
    </border>
    <border>
      <left style="thin">
        <color theme="0" tint="-0.24994659260841701"/>
      </left>
      <right style="thick">
        <color theme="1"/>
      </right>
      <top style="thin">
        <color theme="0" tint="-0.24994659260841701"/>
      </top>
      <bottom style="thick">
        <color theme="1"/>
      </bottom>
      <diagonal/>
    </border>
    <border>
      <left/>
      <right style="thin">
        <color theme="0" tint="-0.24994659260841701"/>
      </right>
      <top style="thin">
        <color theme="0" tint="-0.24994659260841701"/>
      </top>
      <bottom style="thick">
        <color theme="1"/>
      </bottom>
      <diagonal/>
    </border>
    <border>
      <left style="thin">
        <color theme="0" tint="-0.24994659260841701"/>
      </left>
      <right/>
      <top style="thin">
        <color theme="0" tint="-0.24994659260841701"/>
      </top>
      <bottom style="thick">
        <color indexed="64"/>
      </bottom>
      <diagonal/>
    </border>
    <border>
      <left style="medium">
        <color indexed="64"/>
      </left>
      <right style="thick">
        <color indexed="64"/>
      </right>
      <top style="thin">
        <color theme="0" tint="-0.24994659260841701"/>
      </top>
      <bottom style="thick">
        <color indexed="64"/>
      </bottom>
      <diagonal/>
    </border>
    <border>
      <left style="thick">
        <color auto="1"/>
      </left>
      <right/>
      <top style="thin">
        <color theme="0" tint="-0.24994659260841701"/>
      </top>
      <bottom style="thick">
        <color auto="1"/>
      </bottom>
      <diagonal/>
    </border>
    <border>
      <left style="medium">
        <color indexed="64"/>
      </left>
      <right style="medium">
        <color indexed="64"/>
      </right>
      <top style="thin">
        <color theme="0" tint="-0.24994659260841701"/>
      </top>
      <bottom style="thick">
        <color indexed="64"/>
      </bottom>
      <diagonal/>
    </border>
    <border>
      <left/>
      <right/>
      <top style="thick">
        <color theme="1"/>
      </top>
      <bottom/>
      <diagonal/>
    </border>
    <border>
      <left/>
      <right/>
      <top style="thick">
        <color indexed="64"/>
      </top>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style="medium">
        <color theme="1"/>
      </left>
      <right/>
      <top/>
      <bottom/>
      <diagonal/>
    </border>
    <border>
      <left/>
      <right/>
      <top/>
      <bottom style="thin">
        <color theme="0" tint="-0.24994659260841701"/>
      </bottom>
      <diagonal/>
    </border>
    <border>
      <left/>
      <right/>
      <top/>
      <bottom style="thin">
        <color indexed="64"/>
      </bottom>
      <diagonal/>
    </border>
    <border>
      <left/>
      <right style="thick">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thin">
        <color theme="0" tint="-0.24994659260841701"/>
      </top>
      <bottom style="thick">
        <color indexed="64"/>
      </bottom>
      <diagonal/>
    </border>
    <border>
      <left/>
      <right style="thick">
        <color indexed="64"/>
      </right>
      <top style="thin">
        <color theme="0" tint="-0.24994659260841701"/>
      </top>
      <bottom style="thick">
        <color indexed="64"/>
      </bottom>
      <diagonal/>
    </border>
    <border>
      <left style="thin">
        <color theme="0" tint="-0.24994659260841701"/>
      </left>
      <right style="thick">
        <color indexed="64"/>
      </right>
      <top/>
      <bottom/>
      <diagonal/>
    </border>
    <border>
      <left/>
      <right/>
      <top style="thin">
        <color theme="0" tint="-0.24994659260841701"/>
      </top>
      <bottom/>
      <diagonal/>
    </border>
    <border>
      <left/>
      <right style="thick">
        <color indexed="64"/>
      </right>
      <top style="thin">
        <color theme="0" tint="-0.24994659260841701"/>
      </top>
      <bottom/>
      <diagonal/>
    </border>
    <border>
      <left style="thin">
        <color theme="0" tint="-0.24994659260841701"/>
      </left>
      <right/>
      <top/>
      <bottom style="thin">
        <color theme="0" tint="-0.24994659260841701"/>
      </bottom>
      <diagonal/>
    </border>
    <border>
      <left/>
      <right style="thick">
        <color indexed="64"/>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ck">
        <color indexed="64"/>
      </bottom>
      <diagonal/>
    </border>
    <border>
      <left/>
      <right style="thick">
        <color indexed="64"/>
      </right>
      <top/>
      <bottom style="thick">
        <color indexed="64"/>
      </bottom>
      <diagonal/>
    </border>
    <border>
      <left style="thin">
        <color theme="0" tint="-0.24994659260841701"/>
      </left>
      <right style="thick">
        <color indexed="64"/>
      </right>
      <top style="medium">
        <color theme="0" tint="-0.499984740745262"/>
      </top>
      <bottom/>
      <diagonal/>
    </border>
    <border>
      <left style="thin">
        <color theme="0" tint="-0.24994659260841701"/>
      </left>
      <right style="thin">
        <color theme="0" tint="-0.24994659260841701"/>
      </right>
      <top style="medium">
        <color theme="0" tint="-0.499984740745262"/>
      </top>
      <bottom/>
      <diagonal/>
    </border>
    <border>
      <left style="thin">
        <color indexed="64"/>
      </left>
      <right style="thick">
        <color indexed="64"/>
      </right>
      <top style="thin">
        <color theme="1"/>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s>
  <cellStyleXfs count="8">
    <xf numFmtId="0" fontId="0" fillId="0" borderId="0"/>
    <xf numFmtId="0" fontId="2" fillId="3" borderId="2" applyBorder="0">
      <alignment horizontal="center" wrapText="1"/>
    </xf>
    <xf numFmtId="0" fontId="1" fillId="3" borderId="4">
      <alignment horizontal="left" wrapText="1"/>
    </xf>
    <xf numFmtId="0" fontId="4" fillId="2" borderId="3" applyBorder="0">
      <alignment horizontal="right" vertical="center" wrapText="1"/>
    </xf>
    <xf numFmtId="0" fontId="4" fillId="2" borderId="3" applyBorder="0">
      <alignment horizontal="right" vertical="center" wrapText="1"/>
    </xf>
    <xf numFmtId="0" fontId="12" fillId="0" borderId="0" applyNumberFormat="0" applyFill="0" applyBorder="0" applyAlignment="0" applyProtection="0"/>
    <xf numFmtId="43" fontId="39" fillId="0" borderId="0" applyFont="0" applyFill="0" applyBorder="0" applyAlignment="0" applyProtection="0"/>
    <xf numFmtId="9" fontId="39" fillId="0" borderId="0" applyFont="0" applyFill="0" applyBorder="0" applyAlignment="0" applyProtection="0"/>
  </cellStyleXfs>
  <cellXfs count="451">
    <xf numFmtId="0" fontId="0" fillId="0" borderId="0" xfId="0"/>
    <xf numFmtId="0" fontId="3" fillId="0" borderId="0" xfId="0" applyFont="1"/>
    <xf numFmtId="0" fontId="6" fillId="4" borderId="0" xfId="0" applyFont="1" applyFill="1"/>
    <xf numFmtId="0" fontId="6" fillId="4" borderId="0" xfId="0" applyFont="1" applyFill="1" applyBorder="1"/>
    <xf numFmtId="0" fontId="0" fillId="0" borderId="0" xfId="0" applyAlignment="1" applyProtection="1">
      <alignment horizontal="left" vertical="center" wrapText="1"/>
    </xf>
    <xf numFmtId="0" fontId="8" fillId="0" borderId="0" xfId="0" applyFont="1" applyAlignment="1" applyProtection="1">
      <alignment horizontal="left" vertical="center" wrapText="1"/>
    </xf>
    <xf numFmtId="0" fontId="8" fillId="0" borderId="8" xfId="0"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0" fillId="0" borderId="31" xfId="0" applyBorder="1" applyAlignment="1" applyProtection="1">
      <alignment horizontal="left" vertical="center" wrapText="1"/>
    </xf>
    <xf numFmtId="0" fontId="5" fillId="5" borderId="10" xfId="0" applyFont="1" applyFill="1" applyBorder="1" applyAlignment="1" applyProtection="1">
      <alignment horizontal="right" vertical="center" wrapText="1"/>
    </xf>
    <xf numFmtId="0" fontId="5" fillId="2" borderId="15"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xf>
    <xf numFmtId="0" fontId="7" fillId="0" borderId="0" xfId="0" applyFont="1" applyFill="1" applyBorder="1" applyAlignment="1" applyProtection="1">
      <alignment horizontal="right" vertical="top" wrapText="1"/>
    </xf>
    <xf numFmtId="0" fontId="7" fillId="0" borderId="31" xfId="0" applyFont="1" applyFill="1" applyBorder="1" applyAlignment="1" applyProtection="1">
      <alignment horizontal="right" vertical="top" wrapText="1"/>
    </xf>
    <xf numFmtId="0" fontId="5" fillId="2" borderId="8" xfId="0" applyFont="1" applyFill="1" applyBorder="1" applyAlignment="1" applyProtection="1">
      <alignment horizontal="right" vertical="center" wrapText="1"/>
    </xf>
    <xf numFmtId="0" fontId="8" fillId="0" borderId="8" xfId="0" applyFont="1" applyFill="1" applyBorder="1" applyAlignment="1" applyProtection="1">
      <alignment horizontal="left" vertical="center" wrapText="1"/>
      <protection locked="0"/>
    </xf>
    <xf numFmtId="165" fontId="8" fillId="0" borderId="13" xfId="0" applyNumberFormat="1" applyFont="1" applyFill="1" applyBorder="1" applyAlignment="1" applyProtection="1">
      <alignment horizontal="left" vertical="center" wrapText="1"/>
      <protection locked="0"/>
    </xf>
    <xf numFmtId="166" fontId="10" fillId="0" borderId="0" xfId="0" applyNumberFormat="1" applyFont="1" applyFill="1" applyBorder="1" applyAlignment="1" applyProtection="1">
      <alignment horizontal="center" vertical="center" wrapText="1"/>
      <protection locked="0"/>
    </xf>
    <xf numFmtId="1" fontId="10" fillId="0" borderId="0" xfId="0" applyNumberFormat="1" applyFont="1" applyAlignment="1" applyProtection="1">
      <alignment horizontal="left" vertical="center"/>
    </xf>
    <xf numFmtId="0" fontId="20" fillId="0" borderId="0" xfId="0" applyFont="1" applyBorder="1" applyAlignment="1" applyProtection="1">
      <alignment horizontal="left" vertical="top" wrapText="1"/>
    </xf>
    <xf numFmtId="0" fontId="0" fillId="0" borderId="59" xfId="0" applyBorder="1"/>
    <xf numFmtId="0" fontId="20" fillId="0" borderId="0" xfId="0" applyFont="1" applyFill="1" applyBorder="1" applyAlignment="1" applyProtection="1"/>
    <xf numFmtId="0" fontId="24" fillId="8" borderId="60" xfId="0" applyFont="1" applyFill="1" applyBorder="1" applyAlignment="1" applyProtection="1">
      <alignment horizontal="center" vertical="center" wrapText="1"/>
    </xf>
    <xf numFmtId="0" fontId="0" fillId="0" borderId="0" xfId="0" applyProtection="1"/>
    <xf numFmtId="0" fontId="7" fillId="11" borderId="68" xfId="0" applyFont="1" applyFill="1" applyBorder="1" applyAlignment="1" applyProtection="1">
      <alignment wrapText="1"/>
    </xf>
    <xf numFmtId="0" fontId="10" fillId="9" borderId="78" xfId="0" applyFont="1" applyFill="1" applyBorder="1" applyAlignment="1" applyProtection="1">
      <alignment horizontal="center" vertical="center" wrapText="1"/>
    </xf>
    <xf numFmtId="0" fontId="27" fillId="10" borderId="79" xfId="0" applyFont="1" applyFill="1" applyBorder="1" applyAlignment="1" applyProtection="1">
      <alignment horizontal="center" wrapText="1"/>
    </xf>
    <xf numFmtId="0" fontId="27" fillId="10" borderId="80" xfId="0" applyFont="1" applyFill="1" applyBorder="1" applyAlignment="1" applyProtection="1">
      <alignment horizontal="center" wrapText="1"/>
    </xf>
    <xf numFmtId="0" fontId="27" fillId="10" borderId="78" xfId="0" applyFont="1" applyFill="1" applyBorder="1" applyAlignment="1" applyProtection="1">
      <alignment horizontal="center" wrapText="1"/>
    </xf>
    <xf numFmtId="0" fontId="0" fillId="11" borderId="81" xfId="0" applyFill="1" applyBorder="1" applyProtection="1"/>
    <xf numFmtId="0" fontId="4" fillId="11" borderId="97" xfId="0" applyFont="1" applyFill="1" applyBorder="1" applyAlignment="1" applyProtection="1">
      <alignment horizontal="center" wrapText="1"/>
    </xf>
    <xf numFmtId="49" fontId="29" fillId="8" borderId="111" xfId="0" applyNumberFormat="1" applyFont="1" applyFill="1" applyBorder="1" applyAlignment="1" applyProtection="1">
      <alignment horizontal="center" vertical="center"/>
    </xf>
    <xf numFmtId="49" fontId="30" fillId="8" borderId="112" xfId="0" applyNumberFormat="1" applyFont="1" applyFill="1" applyBorder="1" applyAlignment="1" applyProtection="1">
      <alignment horizontal="center" vertical="center"/>
    </xf>
    <xf numFmtId="3" fontId="30" fillId="8" borderId="113" xfId="0" applyNumberFormat="1" applyFont="1" applyFill="1" applyBorder="1" applyAlignment="1" applyProtection="1">
      <alignment horizontal="center" vertical="center"/>
    </xf>
    <xf numFmtId="49" fontId="30" fillId="8" borderId="113" xfId="0" applyNumberFormat="1" applyFont="1" applyFill="1" applyBorder="1" applyAlignment="1" applyProtection="1">
      <alignment horizontal="center" vertical="center"/>
    </xf>
    <xf numFmtId="49" fontId="30" fillId="8" borderId="114" xfId="0" applyNumberFormat="1" applyFont="1" applyFill="1" applyBorder="1" applyAlignment="1" applyProtection="1">
      <alignment horizontal="center" vertical="center"/>
    </xf>
    <xf numFmtId="49" fontId="30" fillId="8" borderId="115" xfId="0" applyNumberFormat="1" applyFont="1" applyFill="1" applyBorder="1" applyAlignment="1" applyProtection="1">
      <alignment horizontal="center" vertical="center"/>
    </xf>
    <xf numFmtId="49" fontId="30" fillId="8" borderId="116" xfId="0" applyNumberFormat="1" applyFont="1" applyFill="1" applyBorder="1" applyAlignment="1" applyProtection="1">
      <alignment horizontal="center" vertical="center"/>
    </xf>
    <xf numFmtId="3" fontId="30" fillId="8" borderId="117" xfId="0" applyNumberFormat="1" applyFont="1" applyFill="1" applyBorder="1" applyAlignment="1" applyProtection="1">
      <alignment horizontal="right" vertical="center" indent="1"/>
    </xf>
    <xf numFmtId="3" fontId="30" fillId="8" borderId="29" xfId="0" applyNumberFormat="1" applyFont="1" applyFill="1" applyBorder="1" applyAlignment="1" applyProtection="1">
      <alignment horizontal="right" vertical="center" indent="1"/>
    </xf>
    <xf numFmtId="9" fontId="30" fillId="8" borderId="8" xfId="0" applyNumberFormat="1" applyFont="1" applyFill="1" applyBorder="1" applyAlignment="1" applyProtection="1">
      <alignment horizontal="center" vertical="center"/>
    </xf>
    <xf numFmtId="3" fontId="30" fillId="8" borderId="115" xfId="0" applyNumberFormat="1" applyFont="1" applyFill="1" applyBorder="1" applyAlignment="1" applyProtection="1">
      <alignment horizontal="right" vertical="center" indent="1"/>
    </xf>
    <xf numFmtId="49" fontId="30" fillId="8" borderId="29" xfId="0" applyNumberFormat="1" applyFont="1" applyFill="1" applyBorder="1" applyAlignment="1" applyProtection="1">
      <alignment horizontal="center" vertical="center"/>
    </xf>
    <xf numFmtId="9" fontId="30" fillId="8" borderId="115" xfId="0" applyNumberFormat="1" applyFont="1" applyFill="1" applyBorder="1" applyAlignment="1" applyProtection="1">
      <alignment horizontal="center" vertical="center"/>
    </xf>
    <xf numFmtId="49" fontId="30" fillId="8" borderId="118" xfId="0" applyNumberFormat="1" applyFont="1" applyFill="1" applyBorder="1" applyAlignment="1" applyProtection="1">
      <alignment horizontal="center" vertical="center"/>
    </xf>
    <xf numFmtId="3" fontId="30" fillId="8" borderId="115" xfId="0" applyNumberFormat="1" applyFont="1" applyFill="1" applyBorder="1" applyAlignment="1" applyProtection="1">
      <alignment horizontal="center" vertical="center"/>
    </xf>
    <xf numFmtId="42" fontId="30" fillId="8" borderId="119" xfId="0" applyNumberFormat="1" applyFont="1" applyFill="1" applyBorder="1" applyAlignment="1" applyProtection="1">
      <alignment horizontal="center" vertical="center"/>
    </xf>
    <xf numFmtId="49" fontId="30" fillId="8" borderId="120" xfId="0" applyNumberFormat="1" applyFont="1" applyFill="1" applyBorder="1" applyAlignment="1" applyProtection="1">
      <alignment horizontal="center" vertical="center"/>
    </xf>
    <xf numFmtId="49" fontId="30" fillId="8" borderId="121" xfId="0" applyNumberFormat="1" applyFont="1" applyFill="1" applyBorder="1" applyAlignment="1" applyProtection="1">
      <alignment horizontal="center" vertical="center"/>
    </xf>
    <xf numFmtId="49" fontId="30" fillId="8" borderId="122" xfId="0" applyNumberFormat="1" applyFont="1" applyFill="1" applyBorder="1" applyAlignment="1" applyProtection="1">
      <alignment horizontal="center" vertical="center"/>
    </xf>
    <xf numFmtId="49" fontId="26" fillId="0" borderId="0" xfId="0" applyNumberFormat="1" applyFont="1" applyAlignment="1" applyProtection="1">
      <alignment horizontal="center"/>
    </xf>
    <xf numFmtId="49" fontId="6" fillId="0" borderId="123" xfId="0" applyNumberFormat="1" applyFont="1" applyFill="1" applyBorder="1" applyAlignment="1" applyProtection="1">
      <alignment horizontal="center" vertical="center" wrapText="1"/>
      <protection locked="0"/>
    </xf>
    <xf numFmtId="0" fontId="3" fillId="0" borderId="117" xfId="0" applyFont="1" applyFill="1" applyBorder="1" applyAlignment="1" applyProtection="1">
      <alignment horizontal="center" vertical="center" wrapText="1"/>
      <protection locked="0"/>
    </xf>
    <xf numFmtId="3" fontId="3" fillId="0" borderId="30" xfId="0" applyNumberFormat="1"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30" xfId="0" applyNumberFormat="1" applyFont="1" applyFill="1" applyBorder="1" applyAlignment="1" applyProtection="1">
      <alignment horizontal="center" vertical="center" wrapText="1"/>
      <protection locked="0"/>
    </xf>
    <xf numFmtId="0" fontId="3" fillId="0" borderId="125" xfId="0" applyNumberFormat="1" applyFont="1" applyFill="1" applyBorder="1" applyAlignment="1" applyProtection="1">
      <alignment horizontal="center" vertical="center" wrapText="1"/>
      <protection locked="0"/>
    </xf>
    <xf numFmtId="3" fontId="3" fillId="0" borderId="117" xfId="0" applyNumberFormat="1" applyFont="1" applyFill="1" applyBorder="1" applyAlignment="1" applyProtection="1">
      <alignment horizontal="right" vertical="center" wrapText="1" indent="1"/>
      <protection locked="0"/>
    </xf>
    <xf numFmtId="3" fontId="3" fillId="13" borderId="29" xfId="0" applyNumberFormat="1" applyFont="1" applyFill="1" applyBorder="1" applyAlignment="1" applyProtection="1">
      <alignment horizontal="right" vertical="center" wrapText="1" indent="1"/>
    </xf>
    <xf numFmtId="9" fontId="3" fillId="0" borderId="8" xfId="0" applyNumberFormat="1" applyFont="1" applyFill="1" applyBorder="1" applyAlignment="1" applyProtection="1">
      <alignment horizontal="center" vertical="center" wrapText="1"/>
      <protection locked="0"/>
    </xf>
    <xf numFmtId="3" fontId="3" fillId="14" borderId="8" xfId="0" applyNumberFormat="1" applyFont="1" applyFill="1" applyBorder="1" applyAlignment="1" applyProtection="1">
      <alignment horizontal="right" vertical="center" wrapText="1" indent="1"/>
    </xf>
    <xf numFmtId="3" fontId="3" fillId="0" borderId="29" xfId="0" applyNumberFormat="1" applyFont="1" applyFill="1" applyBorder="1" applyAlignment="1" applyProtection="1">
      <alignment horizontal="center" vertical="center" wrapText="1"/>
      <protection locked="0"/>
    </xf>
    <xf numFmtId="3" fontId="3" fillId="14" borderId="29" xfId="0" applyNumberFormat="1" applyFont="1" applyFill="1" applyBorder="1" applyAlignment="1" applyProtection="1">
      <alignment horizontal="right" vertical="center" wrapText="1" indent="1"/>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3" fontId="3" fillId="0" borderId="8" xfId="0" applyNumberFormat="1" applyFont="1" applyBorder="1" applyAlignment="1" applyProtection="1">
      <alignment horizontal="center" vertical="center" wrapText="1"/>
      <protection locked="0"/>
    </xf>
    <xf numFmtId="42" fontId="3" fillId="0" borderId="126" xfId="0" applyNumberFormat="1" applyFont="1" applyBorder="1" applyAlignment="1" applyProtection="1">
      <alignment horizontal="center" vertical="center" wrapText="1"/>
      <protection locked="0"/>
    </xf>
    <xf numFmtId="0" fontId="3" fillId="0" borderId="127" xfId="0" applyFont="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128" xfId="0" applyFont="1" applyFill="1" applyBorder="1" applyAlignment="1" applyProtection="1">
      <alignment horizontal="center" vertical="center" wrapText="1"/>
      <protection locked="0"/>
    </xf>
    <xf numFmtId="0" fontId="3" fillId="0" borderId="127" xfId="0" applyFont="1" applyFill="1" applyBorder="1" applyAlignment="1" applyProtection="1">
      <alignment horizontal="center" vertical="center" wrapText="1"/>
      <protection locked="0"/>
    </xf>
    <xf numFmtId="0" fontId="8" fillId="0" borderId="0" xfId="0" applyFont="1"/>
    <xf numFmtId="49" fontId="6" fillId="0" borderId="129" xfId="0" applyNumberFormat="1" applyFont="1" applyFill="1" applyBorder="1" applyAlignment="1" applyProtection="1">
      <alignment horizontal="center" vertical="center" wrapText="1"/>
      <protection locked="0"/>
    </xf>
    <xf numFmtId="0" fontId="3" fillId="0" borderId="130" xfId="0" applyFont="1" applyFill="1" applyBorder="1" applyAlignment="1" applyProtection="1">
      <alignment horizontal="center" vertical="center" wrapText="1"/>
      <protection locked="0"/>
    </xf>
    <xf numFmtId="0" fontId="3" fillId="0" borderId="131" xfId="0" applyFont="1" applyFill="1" applyBorder="1" applyAlignment="1" applyProtection="1">
      <alignment horizontal="center" vertical="center" wrapText="1"/>
      <protection locked="0"/>
    </xf>
    <xf numFmtId="3" fontId="3" fillId="0" borderId="132" xfId="0" applyNumberFormat="1" applyFont="1" applyFill="1" applyBorder="1" applyAlignment="1" applyProtection="1">
      <alignment horizontal="center" vertical="center" wrapText="1"/>
      <protection locked="0"/>
    </xf>
    <xf numFmtId="0" fontId="3" fillId="0" borderId="132" xfId="0" applyFont="1" applyFill="1" applyBorder="1" applyAlignment="1" applyProtection="1">
      <alignment horizontal="center" vertical="center" wrapText="1"/>
      <protection locked="0"/>
    </xf>
    <xf numFmtId="0" fontId="3" fillId="0" borderId="133" xfId="0" applyFont="1" applyFill="1" applyBorder="1" applyAlignment="1" applyProtection="1">
      <alignment horizontal="center" vertical="center" wrapText="1"/>
      <protection locked="0"/>
    </xf>
    <xf numFmtId="0" fontId="3" fillId="0" borderId="132" xfId="0" applyNumberFormat="1" applyFont="1" applyFill="1" applyBorder="1" applyAlignment="1" applyProtection="1">
      <alignment horizontal="center" vertical="center" wrapText="1"/>
      <protection locked="0"/>
    </xf>
    <xf numFmtId="0" fontId="3" fillId="0" borderId="135" xfId="0" applyNumberFormat="1" applyFont="1" applyFill="1" applyBorder="1" applyAlignment="1" applyProtection="1">
      <alignment horizontal="center" vertical="center" wrapText="1"/>
      <protection locked="0"/>
    </xf>
    <xf numFmtId="3" fontId="3" fillId="0" borderId="130" xfId="0" applyNumberFormat="1" applyFont="1" applyFill="1" applyBorder="1" applyAlignment="1" applyProtection="1">
      <alignment horizontal="right" vertical="center" wrapText="1" indent="1"/>
      <protection locked="0"/>
    </xf>
    <xf numFmtId="3" fontId="3" fillId="13" borderId="136" xfId="0" applyNumberFormat="1" applyFont="1" applyFill="1" applyBorder="1" applyAlignment="1" applyProtection="1">
      <alignment horizontal="right" vertical="center" wrapText="1" indent="1"/>
    </xf>
    <xf numFmtId="9" fontId="3" fillId="0" borderId="131" xfId="0" applyNumberFormat="1" applyFont="1" applyFill="1" applyBorder="1" applyAlignment="1" applyProtection="1">
      <alignment horizontal="center" vertical="center" wrapText="1"/>
      <protection locked="0"/>
    </xf>
    <xf numFmtId="3" fontId="3" fillId="14" borderId="131" xfId="0" applyNumberFormat="1" applyFont="1" applyFill="1" applyBorder="1" applyAlignment="1" applyProtection="1">
      <alignment horizontal="right" vertical="center" wrapText="1" indent="1"/>
    </xf>
    <xf numFmtId="3" fontId="3" fillId="0" borderId="131" xfId="0" applyNumberFormat="1" applyFont="1" applyFill="1" applyBorder="1" applyAlignment="1" applyProtection="1">
      <alignment horizontal="center" vertical="center" wrapText="1"/>
      <protection locked="0"/>
    </xf>
    <xf numFmtId="3" fontId="3" fillId="14" borderId="136" xfId="0" applyNumberFormat="1" applyFont="1" applyFill="1" applyBorder="1" applyAlignment="1" applyProtection="1">
      <alignment horizontal="right" vertical="center" wrapText="1" indent="1"/>
    </xf>
    <xf numFmtId="0" fontId="3" fillId="0" borderId="15" xfId="0" applyFont="1" applyBorder="1" applyAlignment="1" applyProtection="1">
      <alignment horizontal="center" vertical="center" wrapText="1"/>
      <protection locked="0"/>
    </xf>
    <xf numFmtId="0" fontId="3" fillId="0" borderId="138" xfId="0" applyFont="1" applyBorder="1" applyAlignment="1" applyProtection="1">
      <alignment horizontal="center" vertical="center" wrapText="1"/>
      <protection locked="0"/>
    </xf>
    <xf numFmtId="0" fontId="3" fillId="0" borderId="139" xfId="0" applyFont="1" applyFill="1" applyBorder="1" applyAlignment="1" applyProtection="1">
      <alignment horizontal="center" vertical="center" wrapText="1"/>
      <protection locked="0"/>
    </xf>
    <xf numFmtId="0" fontId="3" fillId="0" borderId="140" xfId="0" applyFont="1" applyFill="1" applyBorder="1" applyAlignment="1" applyProtection="1">
      <alignment horizontal="center" vertical="center" wrapText="1"/>
      <protection locked="0"/>
    </xf>
    <xf numFmtId="0" fontId="3" fillId="0" borderId="138" xfId="0" applyFont="1" applyFill="1" applyBorder="1" applyAlignment="1" applyProtection="1">
      <alignment horizontal="center" vertical="center" wrapText="1"/>
      <protection locked="0"/>
    </xf>
    <xf numFmtId="0" fontId="0" fillId="0" borderId="141" xfId="0" applyFont="1" applyBorder="1" applyAlignment="1">
      <alignment horizontal="left" vertical="center"/>
    </xf>
    <xf numFmtId="0" fontId="0" fillId="0" borderId="141" xfId="0" applyBorder="1"/>
    <xf numFmtId="0" fontId="0" fillId="0" borderId="0" xfId="0" applyFont="1" applyBorder="1" applyAlignment="1">
      <alignment horizontal="left" vertical="center"/>
    </xf>
    <xf numFmtId="0" fontId="0" fillId="12"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Fill="1" applyBorder="1" applyAlignment="1" applyProtection="1">
      <alignment horizontal="center" vertical="center" wrapText="1"/>
    </xf>
    <xf numFmtId="0" fontId="0" fillId="0" borderId="0" xfId="0" applyFont="1" applyBorder="1" applyAlignment="1">
      <alignment horizontal="center" vertical="center"/>
    </xf>
    <xf numFmtId="1" fontId="0" fillId="0" borderId="0" xfId="0" applyNumberFormat="1" applyFont="1" applyFill="1" applyBorder="1" applyAlignment="1" applyProtection="1">
      <alignment horizontal="center" vertical="center" wrapText="1"/>
      <protection locked="0"/>
    </xf>
    <xf numFmtId="1" fontId="0" fillId="0" borderId="0" xfId="0" applyNumberFormat="1" applyFont="1" applyAlignment="1">
      <alignment vertical="center"/>
    </xf>
    <xf numFmtId="0" fontId="0" fillId="12" borderId="0" xfId="0" applyFill="1" applyAlignment="1">
      <alignment horizontal="center"/>
    </xf>
    <xf numFmtId="0" fontId="0" fillId="0" borderId="0" xfId="0" applyAlignment="1">
      <alignment horizontal="center" vertical="center"/>
    </xf>
    <xf numFmtId="1" fontId="0" fillId="0" borderId="0" xfId="0" applyNumberFormat="1" applyAlignment="1">
      <alignment horizontal="center" vertical="center"/>
    </xf>
    <xf numFmtId="0" fontId="31" fillId="8" borderId="0" xfId="0" applyFont="1" applyFill="1" applyAlignment="1">
      <alignment horizontal="right" vertical="center"/>
    </xf>
    <xf numFmtId="0" fontId="16" fillId="15" borderId="64" xfId="0" applyFont="1" applyFill="1" applyBorder="1" applyAlignment="1" applyProtection="1">
      <alignment horizontal="left" vertical="center" wrapText="1"/>
    </xf>
    <xf numFmtId="10" fontId="26" fillId="15" borderId="65" xfId="0" quotePrefix="1" applyNumberFormat="1" applyFont="1" applyFill="1" applyBorder="1" applyAlignment="1" applyProtection="1">
      <alignment horizontal="left" vertical="center" wrapText="1"/>
    </xf>
    <xf numFmtId="0" fontId="0" fillId="15" borderId="62" xfId="0" applyFill="1" applyBorder="1" applyProtection="1"/>
    <xf numFmtId="0" fontId="26" fillId="15" borderId="74" xfId="0" applyFont="1" applyFill="1" applyBorder="1" applyAlignment="1" applyProtection="1">
      <alignment horizontal="center" vertical="center" wrapText="1"/>
    </xf>
    <xf numFmtId="0" fontId="32" fillId="0" borderId="0" xfId="0" applyFont="1" applyFill="1" applyBorder="1" applyAlignment="1" applyProtection="1">
      <alignment horizontal="center" wrapText="1"/>
    </xf>
    <xf numFmtId="0" fontId="9" fillId="0" borderId="31" xfId="0" applyFont="1" applyFill="1" applyBorder="1" applyAlignment="1" applyProtection="1">
      <alignment horizontal="left" vertical="top"/>
    </xf>
    <xf numFmtId="0" fontId="0" fillId="0" borderId="159" xfId="0" applyBorder="1" applyProtection="1"/>
    <xf numFmtId="0" fontId="35" fillId="0" borderId="0" xfId="0" applyFont="1" applyFill="1" applyBorder="1" applyAlignment="1" applyProtection="1">
      <alignment horizontal="center" vertical="center" wrapText="1"/>
    </xf>
    <xf numFmtId="0" fontId="36" fillId="5" borderId="10" xfId="0" applyFont="1" applyFill="1" applyBorder="1" applyAlignment="1" applyProtection="1">
      <alignment horizontal="right" vertical="center" wrapText="1"/>
    </xf>
    <xf numFmtId="0" fontId="6" fillId="4" borderId="0" xfId="0" applyFont="1" applyFill="1" applyAlignment="1">
      <alignment horizontal="left"/>
    </xf>
    <xf numFmtId="0" fontId="3" fillId="0" borderId="0" xfId="0" applyFont="1" applyAlignment="1">
      <alignment horizontal="left"/>
    </xf>
    <xf numFmtId="9" fontId="3" fillId="0" borderId="0" xfId="0" applyNumberFormat="1" applyFont="1" applyAlignment="1">
      <alignment horizontal="left"/>
    </xf>
    <xf numFmtId="0" fontId="6" fillId="0" borderId="0" xfId="0" applyFont="1" applyFill="1"/>
    <xf numFmtId="0" fontId="3" fillId="0" borderId="0" xfId="0" applyFont="1" applyFill="1"/>
    <xf numFmtId="1" fontId="3" fillId="16" borderId="30" xfId="0" applyNumberFormat="1" applyFont="1" applyFill="1" applyBorder="1" applyAlignment="1" applyProtection="1">
      <alignment horizontal="center" vertical="center" wrapText="1"/>
    </xf>
    <xf numFmtId="1" fontId="3" fillId="16" borderId="132" xfId="0" applyNumberFormat="1" applyFont="1" applyFill="1" applyBorder="1" applyAlignment="1" applyProtection="1">
      <alignment horizontal="center" vertical="center" wrapText="1"/>
    </xf>
    <xf numFmtId="1" fontId="3" fillId="16" borderId="27" xfId="0" applyNumberFormat="1" applyFont="1" applyFill="1" applyBorder="1" applyAlignment="1" applyProtection="1">
      <alignment horizontal="center" vertical="center" wrapText="1"/>
    </xf>
    <xf numFmtId="0" fontId="3" fillId="16" borderId="27" xfId="0" applyNumberFormat="1" applyFont="1" applyFill="1" applyBorder="1" applyAlignment="1" applyProtection="1">
      <alignment horizontal="center" vertical="center" wrapText="1"/>
    </xf>
    <xf numFmtId="0" fontId="3" fillId="16" borderId="134" xfId="0" applyNumberFormat="1" applyFont="1" applyFill="1" applyBorder="1" applyAlignment="1" applyProtection="1">
      <alignment horizontal="center" vertical="center" wrapText="1"/>
    </xf>
    <xf numFmtId="3" fontId="3" fillId="16" borderId="29" xfId="0" applyNumberFormat="1" applyFont="1" applyFill="1" applyBorder="1" applyAlignment="1" applyProtection="1">
      <alignment horizontal="center" vertical="center" wrapText="1"/>
    </xf>
    <xf numFmtId="3" fontId="3" fillId="16" borderId="131" xfId="0" applyNumberFormat="1" applyFont="1" applyFill="1" applyBorder="1" applyAlignment="1" applyProtection="1">
      <alignment horizontal="center" vertical="center" wrapText="1"/>
    </xf>
    <xf numFmtId="0" fontId="0" fillId="0" borderId="0" xfId="0" applyAlignment="1">
      <alignment horizontal="left" vertical="center" wrapText="1"/>
    </xf>
    <xf numFmtId="0" fontId="26" fillId="0" borderId="0" xfId="0" applyFont="1" applyAlignment="1">
      <alignment horizontal="center" wrapText="1"/>
    </xf>
    <xf numFmtId="0" fontId="26" fillId="0" borderId="0" xfId="0" applyFont="1" applyFill="1" applyAlignment="1">
      <alignment horizontal="center" wrapText="1"/>
    </xf>
    <xf numFmtId="0" fontId="26" fillId="0" borderId="0" xfId="0" applyFont="1" applyAlignment="1">
      <alignment horizontal="left" vertical="center" wrapText="1"/>
    </xf>
    <xf numFmtId="0" fontId="8" fillId="0" borderId="15" xfId="0" applyFont="1" applyFill="1" applyBorder="1" applyAlignment="1" applyProtection="1">
      <alignment horizontal="left" vertical="center" wrapText="1" indent="1"/>
      <protection locked="0"/>
    </xf>
    <xf numFmtId="0" fontId="26" fillId="0" borderId="0" xfId="0" applyFont="1" applyAlignment="1">
      <alignment vertical="center" wrapText="1"/>
    </xf>
    <xf numFmtId="0" fontId="16" fillId="15" borderId="62" xfId="0" applyFont="1" applyFill="1" applyBorder="1" applyAlignment="1" applyProtection="1">
      <alignment horizontal="left" vertical="center" wrapText="1"/>
    </xf>
    <xf numFmtId="0" fontId="10" fillId="0" borderId="0" xfId="0" applyFont="1" applyAlignment="1" applyProtection="1">
      <alignment horizontal="right" vertical="center" wrapText="1"/>
    </xf>
    <xf numFmtId="0" fontId="16" fillId="0" borderId="0" xfId="0" applyFont="1" applyAlignment="1" applyProtection="1">
      <alignment horizontal="left" vertical="center" wrapText="1" indent="1"/>
    </xf>
    <xf numFmtId="0" fontId="8" fillId="0" borderId="1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left" vertical="center" wrapText="1" indent="1"/>
      <protection locked="0"/>
    </xf>
    <xf numFmtId="0" fontId="0" fillId="0" borderId="31" xfId="0" applyBorder="1" applyProtection="1"/>
    <xf numFmtId="0" fontId="9" fillId="17" borderId="142" xfId="0" applyFont="1" applyFill="1" applyBorder="1" applyAlignment="1" applyProtection="1">
      <alignment horizontal="left" vertical="top"/>
    </xf>
    <xf numFmtId="0" fontId="32" fillId="17" borderId="142" xfId="0" applyFont="1" applyFill="1" applyBorder="1" applyAlignment="1" applyProtection="1">
      <alignment horizontal="center" wrapText="1"/>
    </xf>
    <xf numFmtId="0" fontId="9" fillId="17" borderId="165" xfId="0" applyFont="1" applyFill="1" applyBorder="1" applyAlignment="1" applyProtection="1">
      <alignment horizontal="left" vertical="top"/>
    </xf>
    <xf numFmtId="0" fontId="3" fillId="0" borderId="8" xfId="0" applyFont="1" applyFill="1" applyBorder="1" applyAlignment="1" applyProtection="1">
      <alignment horizontal="center" vertical="center" wrapText="1"/>
      <protection locked="0"/>
    </xf>
    <xf numFmtId="0" fontId="26" fillId="0" borderId="0" xfId="0" applyNumberFormat="1" applyFont="1" applyAlignment="1">
      <alignment horizontal="center" vertical="center" wrapText="1"/>
    </xf>
    <xf numFmtId="0" fontId="26" fillId="0" borderId="0" xfId="0" applyNumberFormat="1" applyFont="1" applyAlignment="1">
      <alignment horizontal="left" vertical="center" wrapText="1"/>
    </xf>
    <xf numFmtId="0" fontId="26" fillId="0" borderId="0" xfId="0" applyFont="1" applyFill="1" applyBorder="1" applyAlignment="1">
      <alignment horizontal="center" wrapText="1"/>
    </xf>
    <xf numFmtId="0" fontId="26" fillId="0" borderId="0" xfId="0" applyFont="1" applyBorder="1" applyAlignment="1">
      <alignment horizontal="center" wrapText="1"/>
    </xf>
    <xf numFmtId="0" fontId="26" fillId="0" borderId="0" xfId="0" applyFont="1" applyFill="1" applyAlignment="1">
      <alignment horizontal="left" vertical="center" wrapText="1"/>
    </xf>
    <xf numFmtId="0" fontId="27" fillId="0" borderId="0" xfId="0" applyNumberFormat="1" applyFont="1" applyFill="1" applyBorder="1" applyAlignment="1">
      <alignment horizontal="center" wrapText="1"/>
    </xf>
    <xf numFmtId="0" fontId="26" fillId="0" borderId="0" xfId="0" applyNumberFormat="1" applyFont="1" applyBorder="1" applyAlignment="1">
      <alignment horizontal="center" vertical="center" wrapText="1"/>
    </xf>
    <xf numFmtId="2" fontId="26" fillId="0" borderId="0" xfId="0" applyNumberFormat="1" applyFont="1" applyBorder="1" applyAlignment="1">
      <alignment horizontal="center" vertical="center" wrapText="1"/>
    </xf>
    <xf numFmtId="1" fontId="26" fillId="0" borderId="0" xfId="6" applyNumberFormat="1" applyFont="1" applyBorder="1" applyAlignment="1">
      <alignment horizontal="center" vertical="center" wrapText="1"/>
    </xf>
    <xf numFmtId="1" fontId="26" fillId="0" borderId="0" xfId="7"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3" fontId="26" fillId="0" borderId="0" xfId="0" applyNumberFormat="1" applyFont="1" applyBorder="1" applyAlignment="1">
      <alignment horizontal="center" vertical="center" wrapText="1"/>
    </xf>
    <xf numFmtId="1" fontId="26" fillId="0" borderId="0" xfId="0" applyNumberFormat="1" applyFont="1" applyBorder="1" applyAlignment="1">
      <alignment horizontal="center" vertical="center" wrapText="1"/>
    </xf>
    <xf numFmtId="42" fontId="0" fillId="0" borderId="0" xfId="0" applyNumberFormat="1" applyFont="1" applyBorder="1" applyAlignment="1">
      <alignment horizontal="left" vertical="center"/>
    </xf>
    <xf numFmtId="2" fontId="26" fillId="0" borderId="0" xfId="0" applyNumberFormat="1" applyFont="1" applyFill="1" applyAlignment="1">
      <alignment horizontal="left" vertical="center" wrapText="1"/>
    </xf>
    <xf numFmtId="1" fontId="26" fillId="0" borderId="0" xfId="0" applyNumberFormat="1" applyFont="1" applyFill="1" applyAlignment="1">
      <alignment horizontal="left" vertical="center" wrapText="1"/>
    </xf>
    <xf numFmtId="14" fontId="26" fillId="0" borderId="0" xfId="0" applyNumberFormat="1" applyFont="1" applyFill="1" applyAlignment="1">
      <alignment horizontal="left" vertical="center" wrapText="1"/>
    </xf>
    <xf numFmtId="0" fontId="27" fillId="0" borderId="0" xfId="0" applyNumberFormat="1" applyFont="1" applyFill="1" applyAlignment="1">
      <alignment horizontal="center" wrapText="1"/>
    </xf>
    <xf numFmtId="0" fontId="26" fillId="0" borderId="0" xfId="0" applyFont="1" applyFill="1" applyBorder="1" applyAlignment="1">
      <alignment horizontal="left" vertical="center" wrapText="1"/>
    </xf>
    <xf numFmtId="168" fontId="26" fillId="0" borderId="0" xfId="0" applyNumberFormat="1" applyFont="1" applyFill="1" applyBorder="1" applyAlignment="1">
      <alignment horizontal="left" vertical="center" wrapText="1"/>
    </xf>
    <xf numFmtId="169" fontId="26" fillId="0" borderId="0" xfId="0" applyNumberFormat="1" applyFont="1" applyFill="1" applyBorder="1" applyAlignment="1">
      <alignment horizontal="left" vertical="center" wrapText="1"/>
    </xf>
    <xf numFmtId="0" fontId="26" fillId="0" borderId="0" xfId="0" applyFont="1" applyAlignment="1">
      <alignment horizontal="center" vertical="center" wrapText="1"/>
    </xf>
    <xf numFmtId="49" fontId="26" fillId="0" borderId="0" xfId="0" applyNumberFormat="1" applyFont="1" applyFill="1" applyBorder="1" applyAlignment="1">
      <alignment horizontal="left" vertical="center" wrapText="1"/>
    </xf>
    <xf numFmtId="49" fontId="3" fillId="0" borderId="30" xfId="0" applyNumberFormat="1" applyFont="1" applyFill="1" applyBorder="1" applyAlignment="1" applyProtection="1">
      <alignment horizontal="center" vertical="center" wrapText="1"/>
      <protection locked="0"/>
    </xf>
    <xf numFmtId="49" fontId="3" fillId="0" borderId="132" xfId="0" applyNumberFormat="1" applyFont="1" applyFill="1" applyBorder="1" applyAlignment="1" applyProtection="1">
      <alignment horizontal="center" vertical="center" wrapText="1"/>
      <protection locked="0"/>
    </xf>
    <xf numFmtId="170" fontId="3" fillId="14" borderId="29" xfId="0" applyNumberFormat="1" applyFont="1" applyFill="1" applyBorder="1" applyAlignment="1" applyProtection="1">
      <alignment horizontal="right" vertical="center" wrapText="1" indent="1"/>
    </xf>
    <xf numFmtId="1" fontId="0" fillId="0" borderId="0" xfId="0" applyNumberFormat="1"/>
    <xf numFmtId="0" fontId="10" fillId="17" borderId="0" xfId="0" applyFont="1" applyFill="1" applyBorder="1" applyAlignment="1" applyProtection="1">
      <alignment horizontal="left" vertical="top" wrapText="1"/>
    </xf>
    <xf numFmtId="0" fontId="10" fillId="17" borderId="152" xfId="0" applyFont="1" applyFill="1" applyBorder="1" applyAlignment="1" applyProtection="1">
      <alignment horizontal="left" vertical="top" wrapText="1"/>
    </xf>
    <xf numFmtId="0" fontId="10" fillId="17" borderId="154" xfId="0" applyFont="1" applyFill="1" applyBorder="1" applyAlignment="1" applyProtection="1">
      <alignment horizontal="left" vertical="top" wrapText="1"/>
    </xf>
    <xf numFmtId="0" fontId="10" fillId="17" borderId="155" xfId="0" applyFont="1" applyFill="1" applyBorder="1" applyAlignment="1" applyProtection="1">
      <alignment horizontal="left" vertical="top" wrapText="1"/>
    </xf>
    <xf numFmtId="0" fontId="38" fillId="0" borderId="151"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7" fillId="0" borderId="0" xfId="0" applyNumberFormat="1" applyFont="1" applyFill="1" applyBorder="1" applyAlignment="1" applyProtection="1">
      <alignment horizontal="left" vertical="top" wrapText="1"/>
    </xf>
    <xf numFmtId="0" fontId="0" fillId="0" borderId="0" xfId="0" applyBorder="1" applyProtection="1"/>
    <xf numFmtId="0" fontId="0" fillId="0" borderId="0" xfId="0" applyFill="1" applyProtection="1"/>
    <xf numFmtId="0" fontId="0" fillId="0" borderId="152" xfId="0" applyBorder="1" applyProtection="1"/>
    <xf numFmtId="167" fontId="0" fillId="0" borderId="31" xfId="0" applyNumberFormat="1" applyFill="1" applyBorder="1" applyAlignment="1" applyProtection="1">
      <alignment horizontal="left" vertical="center" indent="1"/>
    </xf>
    <xf numFmtId="0" fontId="0" fillId="0" borderId="175" xfId="0" applyBorder="1" applyProtection="1"/>
    <xf numFmtId="0" fontId="0" fillId="0" borderId="151" xfId="0" applyFill="1" applyBorder="1" applyAlignment="1" applyProtection="1">
      <alignment horizontal="right"/>
    </xf>
    <xf numFmtId="0" fontId="0" fillId="0" borderId="0" xfId="0" applyFill="1" applyBorder="1" applyAlignment="1" applyProtection="1">
      <alignment horizontal="right"/>
    </xf>
    <xf numFmtId="0" fontId="7" fillId="0" borderId="0" xfId="0" applyNumberFormat="1" applyFont="1" applyFill="1" applyBorder="1" applyAlignment="1" applyProtection="1">
      <alignment horizontal="left" wrapText="1"/>
    </xf>
    <xf numFmtId="0" fontId="0" fillId="0" borderId="0" xfId="0" applyFill="1" applyBorder="1" applyAlignment="1" applyProtection="1">
      <alignment horizontal="left"/>
    </xf>
    <xf numFmtId="0" fontId="0" fillId="0" borderId="152" xfId="0" applyFill="1" applyBorder="1" applyAlignment="1" applyProtection="1">
      <alignment horizontal="left"/>
    </xf>
    <xf numFmtId="0" fontId="8" fillId="0" borderId="38" xfId="0" applyFont="1" applyFill="1" applyBorder="1" applyAlignment="1" applyProtection="1">
      <alignment horizontal="left" vertical="center" wrapText="1"/>
    </xf>
    <xf numFmtId="0" fontId="8" fillId="0" borderId="46" xfId="0" applyFont="1" applyFill="1" applyBorder="1" applyAlignment="1" applyProtection="1">
      <alignment horizontal="left" vertical="center" wrapText="1"/>
    </xf>
    <xf numFmtId="0" fontId="8" fillId="0" borderId="34"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50" xfId="0" applyFont="1" applyBorder="1" applyAlignment="1" applyProtection="1">
      <alignment horizontal="left" vertical="center" wrapText="1"/>
    </xf>
    <xf numFmtId="0" fontId="8" fillId="0" borderId="54" xfId="0" applyFont="1" applyBorder="1" applyAlignment="1" applyProtection="1">
      <alignment horizontal="left" vertical="center" wrapText="1"/>
    </xf>
    <xf numFmtId="0" fontId="10" fillId="7" borderId="42" xfId="0" applyFont="1" applyFill="1" applyBorder="1" applyAlignment="1" applyProtection="1">
      <alignment horizontal="center" vertical="center" wrapText="1"/>
    </xf>
    <xf numFmtId="0" fontId="10" fillId="7" borderId="43" xfId="0" applyFont="1" applyFill="1" applyBorder="1" applyAlignment="1" applyProtection="1">
      <alignment horizontal="center" vertical="center" wrapText="1"/>
    </xf>
    <xf numFmtId="0" fontId="10" fillId="7" borderId="44" xfId="0" applyFont="1" applyFill="1" applyBorder="1" applyAlignment="1" applyProtection="1">
      <alignment horizontal="center" vertical="center" wrapText="1"/>
    </xf>
    <xf numFmtId="0" fontId="10" fillId="0" borderId="16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4" fillId="5" borderId="15" xfId="0" applyFont="1" applyFill="1" applyBorder="1" applyAlignment="1" applyProtection="1">
      <alignment horizontal="right" vertical="center" wrapText="1"/>
    </xf>
    <xf numFmtId="0" fontId="12" fillId="0" borderId="15" xfId="5" applyFill="1" applyBorder="1" applyAlignment="1" applyProtection="1">
      <alignment horizontal="left" vertical="center" wrapText="1" indent="1"/>
      <protection locked="0"/>
    </xf>
    <xf numFmtId="0" fontId="8" fillId="0" borderId="15" xfId="0" applyFont="1" applyFill="1" applyBorder="1" applyAlignment="1" applyProtection="1">
      <alignment horizontal="left" vertical="center" wrapText="1" indent="1"/>
      <protection locked="0"/>
    </xf>
    <xf numFmtId="0" fontId="8" fillId="0" borderId="16" xfId="0" applyFont="1" applyFill="1" applyBorder="1" applyAlignment="1" applyProtection="1">
      <alignment horizontal="left" vertical="center" wrapText="1" indent="1"/>
      <protection locked="0"/>
    </xf>
    <xf numFmtId="0" fontId="4" fillId="6" borderId="17" xfId="0" applyFont="1" applyFill="1" applyBorder="1" applyAlignment="1" applyProtection="1">
      <alignment horizontal="right" vertical="center" wrapText="1"/>
    </xf>
    <xf numFmtId="0" fontId="4" fillId="6" borderId="18" xfId="0" applyFont="1" applyFill="1" applyBorder="1" applyAlignment="1" applyProtection="1">
      <alignment horizontal="right" vertical="center" wrapText="1"/>
    </xf>
    <xf numFmtId="0" fontId="4" fillId="6" borderId="32" xfId="0" applyFont="1" applyFill="1" applyBorder="1" applyAlignment="1" applyProtection="1">
      <alignment horizontal="right" vertical="center" wrapText="1"/>
    </xf>
    <xf numFmtId="0" fontId="4" fillId="5" borderId="14" xfId="0" applyFont="1" applyFill="1" applyBorder="1" applyAlignment="1" applyProtection="1">
      <alignment horizontal="right" vertical="center" wrapText="1"/>
    </xf>
    <xf numFmtId="0" fontId="8" fillId="7" borderId="45" xfId="0" applyFont="1" applyFill="1" applyBorder="1" applyAlignment="1" applyProtection="1">
      <alignment horizontal="right" vertical="center" wrapText="1"/>
    </xf>
    <xf numFmtId="0" fontId="8" fillId="7" borderId="38" xfId="0" applyFont="1" applyFill="1" applyBorder="1" applyAlignment="1" applyProtection="1">
      <alignment horizontal="right" vertical="center" wrapText="1"/>
    </xf>
    <xf numFmtId="0" fontId="8" fillId="7" borderId="47" xfId="0" applyFont="1" applyFill="1" applyBorder="1" applyAlignment="1" applyProtection="1">
      <alignment horizontal="right" vertical="center" wrapText="1"/>
    </xf>
    <xf numFmtId="0" fontId="8" fillId="7" borderId="34" xfId="0" applyFont="1" applyFill="1" applyBorder="1" applyAlignment="1" applyProtection="1">
      <alignment horizontal="right" vertical="center" wrapText="1"/>
    </xf>
    <xf numFmtId="0" fontId="8" fillId="7" borderId="49" xfId="0" applyFont="1" applyFill="1" applyBorder="1" applyAlignment="1" applyProtection="1">
      <alignment horizontal="right" vertical="center" wrapText="1"/>
    </xf>
    <xf numFmtId="0" fontId="8" fillId="7" borderId="50" xfId="0" applyFont="1" applyFill="1" applyBorder="1" applyAlignment="1" applyProtection="1">
      <alignment horizontal="right" vertical="center" wrapText="1"/>
    </xf>
    <xf numFmtId="0" fontId="8" fillId="0" borderId="39" xfId="0" applyFont="1" applyFill="1" applyBorder="1" applyAlignment="1" applyProtection="1">
      <alignment horizontal="left" vertical="center" wrapText="1"/>
    </xf>
    <xf numFmtId="0" fontId="8" fillId="0" borderId="40" xfId="0" applyFont="1" applyFill="1" applyBorder="1" applyAlignment="1" applyProtection="1">
      <alignment horizontal="left" vertical="center" wrapText="1"/>
    </xf>
    <xf numFmtId="0" fontId="8" fillId="0" borderId="35" xfId="0" applyFont="1" applyFill="1" applyBorder="1" applyAlignment="1" applyProtection="1">
      <alignment horizontal="left" vertical="center" wrapText="1"/>
    </xf>
    <xf numFmtId="0" fontId="8" fillId="0" borderId="36" xfId="0" applyFont="1" applyFill="1" applyBorder="1" applyAlignment="1" applyProtection="1">
      <alignment horizontal="left" vertical="center" wrapText="1"/>
    </xf>
    <xf numFmtId="0" fontId="8" fillId="0" borderId="51" xfId="0" applyFont="1" applyBorder="1" applyAlignment="1" applyProtection="1">
      <alignment horizontal="left" vertical="center" wrapText="1"/>
    </xf>
    <xf numFmtId="0" fontId="8" fillId="0" borderId="52" xfId="0" applyFont="1" applyBorder="1" applyAlignment="1" applyProtection="1">
      <alignment horizontal="left" vertical="center" wrapText="1"/>
    </xf>
    <xf numFmtId="0" fontId="8" fillId="7" borderId="40" xfId="0" applyFont="1" applyFill="1" applyBorder="1" applyAlignment="1" applyProtection="1">
      <alignment horizontal="right" vertical="center" wrapText="1"/>
    </xf>
    <xf numFmtId="0" fontId="8" fillId="7" borderId="41" xfId="0" applyFont="1" applyFill="1" applyBorder="1" applyAlignment="1" applyProtection="1">
      <alignment horizontal="right" vertical="center" wrapText="1"/>
    </xf>
    <xf numFmtId="0" fontId="8" fillId="7" borderId="36" xfId="0" applyFont="1" applyFill="1" applyBorder="1" applyAlignment="1" applyProtection="1">
      <alignment horizontal="right" vertical="center" wrapText="1"/>
    </xf>
    <xf numFmtId="0" fontId="8" fillId="7" borderId="37" xfId="0" applyFont="1" applyFill="1" applyBorder="1" applyAlignment="1" applyProtection="1">
      <alignment horizontal="right" vertical="center" wrapText="1"/>
    </xf>
    <xf numFmtId="0" fontId="8" fillId="7" borderId="52" xfId="0" applyFont="1" applyFill="1" applyBorder="1" applyAlignment="1" applyProtection="1">
      <alignment horizontal="right" vertical="center" wrapText="1"/>
    </xf>
    <xf numFmtId="0" fontId="8" fillId="7" borderId="53" xfId="0" applyFont="1" applyFill="1" applyBorder="1" applyAlignment="1" applyProtection="1">
      <alignment horizontal="right" vertical="center" wrapText="1"/>
    </xf>
    <xf numFmtId="0" fontId="4" fillId="5" borderId="20" xfId="0" applyFont="1" applyFill="1" applyBorder="1" applyAlignment="1" applyProtection="1">
      <alignment horizontal="right" vertical="center" wrapText="1"/>
    </xf>
    <xf numFmtId="0" fontId="4" fillId="5" borderId="21" xfId="0" applyFont="1" applyFill="1" applyBorder="1" applyAlignment="1" applyProtection="1">
      <alignment horizontal="right" vertical="center" wrapText="1"/>
    </xf>
    <xf numFmtId="0" fontId="8" fillId="0" borderId="21" xfId="0" applyFont="1" applyFill="1" applyBorder="1" applyAlignment="1" applyProtection="1">
      <alignment horizontal="left" vertical="center" wrapText="1" indent="1"/>
      <protection locked="0"/>
    </xf>
    <xf numFmtId="0" fontId="4" fillId="5" borderId="8" xfId="0" applyFont="1" applyFill="1" applyBorder="1" applyAlignment="1" applyProtection="1">
      <alignment horizontal="right" vertical="center" wrapText="1"/>
    </xf>
    <xf numFmtId="0" fontId="8" fillId="4" borderId="8" xfId="0" applyFont="1" applyFill="1" applyBorder="1" applyAlignment="1" applyProtection="1">
      <alignment horizontal="left" vertical="center" wrapText="1"/>
    </xf>
    <xf numFmtId="0" fontId="8" fillId="4" borderId="13" xfId="0" applyFont="1" applyFill="1" applyBorder="1" applyAlignment="1" applyProtection="1">
      <alignment horizontal="left" vertical="center" wrapText="1"/>
    </xf>
    <xf numFmtId="0" fontId="4" fillId="2" borderId="12" xfId="0" applyFont="1" applyFill="1" applyBorder="1" applyAlignment="1" applyProtection="1">
      <alignment horizontal="right" vertical="center" wrapText="1"/>
    </xf>
    <xf numFmtId="0" fontId="4" fillId="2" borderId="8" xfId="0" applyFont="1" applyFill="1" applyBorder="1" applyAlignment="1" applyProtection="1">
      <alignment horizontal="right" vertical="center" wrapText="1"/>
    </xf>
    <xf numFmtId="0" fontId="5" fillId="2" borderId="8" xfId="0" applyFont="1" applyFill="1" applyBorder="1" applyAlignment="1" applyProtection="1">
      <alignment horizontal="right" vertical="center" wrapText="1"/>
    </xf>
    <xf numFmtId="0" fontId="8" fillId="0" borderId="8" xfId="0" applyFont="1" applyFill="1" applyBorder="1" applyAlignment="1" applyProtection="1">
      <alignment horizontal="left" vertical="center" wrapText="1" indent="1"/>
      <protection locked="0"/>
    </xf>
    <xf numFmtId="164" fontId="8" fillId="0" borderId="8" xfId="0" applyNumberFormat="1" applyFont="1" applyFill="1" applyBorder="1" applyAlignment="1" applyProtection="1">
      <alignment horizontal="left" vertical="center" wrapText="1" indent="1"/>
      <protection locked="0"/>
    </xf>
    <xf numFmtId="0" fontId="4" fillId="5" borderId="12"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xf>
    <xf numFmtId="0" fontId="8" fillId="0" borderId="13" xfId="0" applyFont="1" applyFill="1" applyBorder="1" applyAlignment="1" applyProtection="1">
      <alignment horizontal="left" vertical="center" wrapText="1" indent="1"/>
      <protection locked="0"/>
    </xf>
    <xf numFmtId="0" fontId="5" fillId="4" borderId="15" xfId="0" applyFont="1" applyFill="1" applyBorder="1" applyAlignment="1" applyProtection="1">
      <alignment horizontal="left" vertical="center" wrapText="1"/>
    </xf>
    <xf numFmtId="0" fontId="5" fillId="4" borderId="16" xfId="0" applyFont="1" applyFill="1" applyBorder="1" applyAlignment="1" applyProtection="1">
      <alignment horizontal="left" vertical="center" wrapText="1"/>
    </xf>
    <xf numFmtId="168" fontId="8" fillId="0" borderId="8" xfId="0" applyNumberFormat="1" applyFont="1" applyFill="1" applyBorder="1" applyAlignment="1" applyProtection="1">
      <alignment horizontal="left" vertical="center" wrapText="1" indent="1"/>
      <protection locked="0"/>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2" fillId="0" borderId="8" xfId="5" applyFill="1" applyBorder="1" applyAlignment="1" applyProtection="1">
      <alignment horizontal="left" vertical="center" wrapText="1" indent="1"/>
      <protection locked="0"/>
    </xf>
    <xf numFmtId="0" fontId="5" fillId="4" borderId="174" xfId="0" applyFont="1" applyFill="1" applyBorder="1" applyAlignment="1" applyProtection="1">
      <alignment horizontal="right" vertical="center" wrapText="1"/>
    </xf>
    <xf numFmtId="0" fontId="5" fillId="4" borderId="31" xfId="0" applyFont="1" applyFill="1" applyBorder="1" applyAlignment="1" applyProtection="1">
      <alignment horizontal="right" vertical="center" wrapText="1"/>
    </xf>
    <xf numFmtId="0" fontId="5" fillId="4" borderId="175" xfId="0" applyFont="1" applyFill="1" applyBorder="1" applyAlignment="1" applyProtection="1">
      <alignment horizontal="right" vertical="center" wrapText="1"/>
    </xf>
    <xf numFmtId="0" fontId="4" fillId="4" borderId="30" xfId="0" applyFont="1" applyFill="1" applyBorder="1" applyAlignment="1" applyProtection="1">
      <alignment horizontal="right" vertical="center" wrapText="1"/>
    </xf>
    <xf numFmtId="0" fontId="4" fillId="4" borderId="27" xfId="0" applyFont="1" applyFill="1" applyBorder="1" applyAlignment="1" applyProtection="1">
      <alignment horizontal="right" vertical="center" wrapText="1"/>
    </xf>
    <xf numFmtId="0" fontId="4" fillId="4" borderId="161" xfId="0" applyFont="1" applyFill="1" applyBorder="1" applyAlignment="1" applyProtection="1">
      <alignment horizontal="right" vertical="center" wrapText="1"/>
    </xf>
    <xf numFmtId="0" fontId="4" fillId="4" borderId="172" xfId="0" applyFont="1" applyFill="1" applyBorder="1" applyAlignment="1" applyProtection="1">
      <alignment horizontal="right" vertical="center" wrapText="1"/>
    </xf>
    <xf numFmtId="0" fontId="10" fillId="4" borderId="18" xfId="0" applyFont="1" applyFill="1" applyBorder="1" applyAlignment="1" applyProtection="1">
      <alignment horizontal="left" vertical="center" wrapText="1"/>
    </xf>
    <xf numFmtId="0" fontId="10" fillId="4" borderId="19" xfId="0" applyFont="1" applyFill="1" applyBorder="1" applyAlignment="1" applyProtection="1">
      <alignment horizontal="left" vertical="center" wrapText="1"/>
    </xf>
    <xf numFmtId="0" fontId="4" fillId="4" borderId="28" xfId="0" applyFont="1" applyFill="1" applyBorder="1" applyAlignment="1" applyProtection="1">
      <alignment horizontal="right" vertical="center" wrapText="1"/>
    </xf>
    <xf numFmtId="0" fontId="4" fillId="4" borderId="29" xfId="0" applyFont="1" applyFill="1" applyBorder="1" applyAlignment="1" applyProtection="1">
      <alignment horizontal="right" vertical="center" wrapText="1"/>
    </xf>
    <xf numFmtId="0" fontId="5" fillId="4" borderId="30" xfId="0" applyFont="1" applyFill="1" applyBorder="1" applyAlignment="1" applyProtection="1">
      <alignment horizontal="left" vertical="center" wrapText="1"/>
    </xf>
    <xf numFmtId="0" fontId="5" fillId="4" borderId="27"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4" fillId="2" borderId="24" xfId="0" applyFont="1" applyFill="1" applyBorder="1" applyAlignment="1" applyProtection="1">
      <alignment horizontal="right" vertical="center" wrapText="1"/>
    </xf>
    <xf numFmtId="0" fontId="4" fillId="2" borderId="26" xfId="0" applyFont="1" applyFill="1" applyBorder="1" applyAlignment="1" applyProtection="1">
      <alignment horizontal="right" vertical="center" wrapText="1"/>
    </xf>
    <xf numFmtId="0" fontId="4" fillId="2" borderId="25" xfId="0" applyFont="1" applyFill="1" applyBorder="1" applyAlignment="1" applyProtection="1">
      <alignment horizontal="right" vertical="center" wrapText="1"/>
    </xf>
    <xf numFmtId="0" fontId="8" fillId="0" borderId="24" xfId="0" applyFont="1" applyFill="1" applyBorder="1" applyAlignment="1" applyProtection="1">
      <alignment horizontal="left" vertical="center" wrapText="1" indent="1"/>
      <protection locked="0"/>
    </xf>
    <xf numFmtId="0" fontId="8" fillId="0" borderId="26" xfId="0" applyFont="1" applyFill="1" applyBorder="1" applyAlignment="1" applyProtection="1">
      <alignment horizontal="left" vertical="center" wrapText="1" indent="1"/>
      <protection locked="0"/>
    </xf>
    <xf numFmtId="0" fontId="8" fillId="0" borderId="25" xfId="0" applyFont="1" applyFill="1" applyBorder="1" applyAlignment="1" applyProtection="1">
      <alignment horizontal="left" vertical="center" wrapText="1" indent="1"/>
      <protection locked="0"/>
    </xf>
    <xf numFmtId="0" fontId="5" fillId="5" borderId="10" xfId="0" applyFont="1" applyFill="1" applyBorder="1" applyAlignment="1" applyProtection="1">
      <alignment horizontal="right" vertical="center" wrapText="1"/>
    </xf>
    <xf numFmtId="164" fontId="8" fillId="0" borderId="15" xfId="0" applyNumberFormat="1" applyFont="1" applyFill="1" applyBorder="1" applyAlignment="1" applyProtection="1">
      <alignment horizontal="left" vertical="center" wrapText="1" indent="1"/>
      <protection locked="0"/>
    </xf>
    <xf numFmtId="0" fontId="5" fillId="2" borderId="15" xfId="0" applyFont="1" applyFill="1" applyBorder="1" applyAlignment="1" applyProtection="1">
      <alignment horizontal="right" vertical="center" wrapText="1"/>
    </xf>
    <xf numFmtId="0" fontId="4" fillId="2" borderId="9" xfId="0" applyFont="1" applyFill="1" applyBorder="1" applyAlignment="1" applyProtection="1">
      <alignment horizontal="right" vertical="center" wrapText="1"/>
    </xf>
    <xf numFmtId="0" fontId="4" fillId="2" borderId="10" xfId="0" applyFont="1" applyFill="1" applyBorder="1" applyAlignment="1" applyProtection="1">
      <alignment horizontal="right" vertical="center" wrapText="1"/>
    </xf>
    <xf numFmtId="0" fontId="4" fillId="4" borderId="169" xfId="0" applyFont="1" applyFill="1" applyBorder="1" applyAlignment="1" applyProtection="1">
      <alignment horizontal="right" vertical="center" wrapText="1"/>
    </xf>
    <xf numFmtId="0" fontId="4" fillId="4" borderId="170" xfId="0" applyFont="1" applyFill="1" applyBorder="1" applyAlignment="1" applyProtection="1">
      <alignment horizontal="right" vertical="center" wrapText="1"/>
    </xf>
    <xf numFmtId="0" fontId="8" fillId="0" borderId="8" xfId="0" applyFont="1" applyBorder="1" applyAlignment="1" applyProtection="1">
      <alignment horizontal="left" vertical="center" wrapText="1" indent="1"/>
      <protection locked="0"/>
    </xf>
    <xf numFmtId="0" fontId="4" fillId="2" borderId="30" xfId="0" applyFont="1" applyFill="1" applyBorder="1" applyAlignment="1" applyProtection="1">
      <alignment horizontal="right" vertical="center" wrapText="1"/>
    </xf>
    <xf numFmtId="0" fontId="4" fillId="2" borderId="27" xfId="0" applyFont="1" applyFill="1" applyBorder="1" applyAlignment="1" applyProtection="1">
      <alignment horizontal="right" vertical="center" wrapText="1"/>
    </xf>
    <xf numFmtId="0" fontId="4" fillId="2" borderId="29" xfId="0" applyFont="1" applyFill="1" applyBorder="1" applyAlignment="1" applyProtection="1">
      <alignment horizontal="right" vertical="center" wrapText="1"/>
    </xf>
    <xf numFmtId="0" fontId="4" fillId="2" borderId="30" xfId="3" applyFont="1" applyFill="1" applyBorder="1" applyProtection="1">
      <alignment horizontal="right" vertical="center" wrapText="1"/>
    </xf>
    <xf numFmtId="0" fontId="4" fillId="2" borderId="27" xfId="3" applyFont="1" applyFill="1" applyBorder="1" applyProtection="1">
      <alignment horizontal="right" vertical="center" wrapText="1"/>
    </xf>
    <xf numFmtId="0" fontId="4" fillId="2" borderId="29" xfId="3" applyFont="1" applyFill="1" applyBorder="1" applyProtection="1">
      <alignment horizontal="right" vertical="center" wrapText="1"/>
    </xf>
    <xf numFmtId="0" fontId="4" fillId="2" borderId="30" xfId="3" applyFont="1" applyBorder="1" applyProtection="1">
      <alignment horizontal="right" vertical="center" wrapText="1"/>
    </xf>
    <xf numFmtId="0" fontId="4" fillId="2" borderId="27" xfId="3" applyFont="1" applyBorder="1" applyProtection="1">
      <alignment horizontal="right" vertical="center" wrapText="1"/>
    </xf>
    <xf numFmtId="0" fontId="4" fillId="2" borderId="29" xfId="3" applyFont="1" applyBorder="1" applyProtection="1">
      <alignment horizontal="right" vertical="center" wrapText="1"/>
    </xf>
    <xf numFmtId="0" fontId="8" fillId="0" borderId="30" xfId="3" applyFont="1" applyFill="1" applyBorder="1" applyAlignment="1" applyProtection="1">
      <alignment horizontal="left" vertical="center" wrapText="1" indent="1"/>
      <protection locked="0"/>
    </xf>
    <xf numFmtId="0" fontId="8" fillId="0" borderId="27" xfId="3" applyFont="1" applyFill="1" applyBorder="1" applyAlignment="1" applyProtection="1">
      <alignment horizontal="left" vertical="center" wrapText="1" indent="1"/>
      <protection locked="0"/>
    </xf>
    <xf numFmtId="0" fontId="8" fillId="0" borderId="29" xfId="3" applyFont="1" applyFill="1" applyBorder="1" applyAlignment="1" applyProtection="1">
      <alignment horizontal="left" vertical="center" wrapText="1" indent="1"/>
      <protection locked="0"/>
    </xf>
    <xf numFmtId="0" fontId="4" fillId="4" borderId="8" xfId="0" applyFont="1" applyFill="1" applyBorder="1" applyAlignment="1" applyProtection="1">
      <alignment horizontal="left" vertical="center" wrapText="1" indent="2"/>
    </xf>
    <xf numFmtId="0" fontId="4" fillId="4" borderId="57" xfId="0" applyFont="1" applyFill="1" applyBorder="1" applyAlignment="1" applyProtection="1">
      <alignment horizontal="left" vertical="center" wrapText="1" indent="2"/>
    </xf>
    <xf numFmtId="0" fontId="4" fillId="4" borderId="168" xfId="0" applyFont="1" applyFill="1" applyBorder="1" applyAlignment="1" applyProtection="1">
      <alignment horizontal="left" vertical="center" wrapText="1" indent="2"/>
    </xf>
    <xf numFmtId="0" fontId="5" fillId="4" borderId="137" xfId="0" applyFont="1" applyFill="1" applyBorder="1" applyAlignment="1" applyProtection="1">
      <alignment horizontal="right" vertical="center" wrapText="1"/>
    </xf>
    <xf numFmtId="0" fontId="5" fillId="4" borderId="166" xfId="0" applyFont="1" applyFill="1" applyBorder="1" applyAlignment="1" applyProtection="1">
      <alignment horizontal="right" vertical="center" wrapText="1"/>
    </xf>
    <xf numFmtId="0" fontId="5" fillId="4" borderId="167" xfId="0" applyFont="1" applyFill="1" applyBorder="1" applyAlignment="1" applyProtection="1">
      <alignment horizontal="right" vertical="center" wrapText="1"/>
    </xf>
    <xf numFmtId="0" fontId="5" fillId="4" borderId="56" xfId="0" applyFont="1" applyFill="1" applyBorder="1" applyAlignment="1" applyProtection="1">
      <alignment horizontal="right" vertical="center" wrapText="1"/>
    </xf>
    <xf numFmtId="0" fontId="5" fillId="4" borderId="0" xfId="0" applyFont="1" applyFill="1" applyBorder="1" applyAlignment="1" applyProtection="1">
      <alignment horizontal="right" vertical="center" wrapText="1"/>
    </xf>
    <xf numFmtId="0" fontId="5" fillId="4" borderId="152" xfId="0" applyFont="1" applyFill="1" applyBorder="1" applyAlignment="1" applyProtection="1">
      <alignment horizontal="right" vertical="center" wrapText="1"/>
    </xf>
    <xf numFmtId="0" fontId="5" fillId="4" borderId="171" xfId="0" applyFont="1" applyFill="1" applyBorder="1" applyAlignment="1" applyProtection="1">
      <alignment horizontal="right" vertical="center" wrapText="1"/>
    </xf>
    <xf numFmtId="0" fontId="5" fillId="4" borderId="161" xfId="0" applyFont="1" applyFill="1" applyBorder="1" applyAlignment="1" applyProtection="1">
      <alignment horizontal="right" vertical="center" wrapText="1"/>
    </xf>
    <xf numFmtId="0" fontId="5" fillId="4" borderId="172" xfId="0" applyFont="1" applyFill="1" applyBorder="1" applyAlignment="1" applyProtection="1">
      <alignment horizontal="right" vertical="center" wrapText="1"/>
    </xf>
    <xf numFmtId="0" fontId="5" fillId="4" borderId="173" xfId="0" applyFont="1" applyFill="1" applyBorder="1" applyAlignment="1" applyProtection="1">
      <alignment horizontal="right" vertical="center" wrapText="1"/>
    </xf>
    <xf numFmtId="0" fontId="5" fillId="4" borderId="169" xfId="0" applyFont="1" applyFill="1" applyBorder="1" applyAlignment="1" applyProtection="1">
      <alignment horizontal="right" vertical="center" wrapText="1"/>
    </xf>
    <xf numFmtId="0" fontId="5" fillId="4" borderId="170" xfId="0" applyFont="1" applyFill="1" applyBorder="1" applyAlignment="1" applyProtection="1">
      <alignment horizontal="right" vertical="center" wrapText="1"/>
    </xf>
    <xf numFmtId="0" fontId="8" fillId="4" borderId="10" xfId="0" applyFont="1" applyFill="1" applyBorder="1" applyAlignment="1" applyProtection="1">
      <alignment horizontal="left" vertical="center" wrapText="1"/>
    </xf>
    <xf numFmtId="0" fontId="8" fillId="4" borderId="11" xfId="0" applyFont="1" applyFill="1" applyBorder="1" applyAlignment="1" applyProtection="1">
      <alignment horizontal="left" vertical="center" wrapText="1"/>
    </xf>
    <xf numFmtId="0" fontId="8" fillId="4" borderId="177" xfId="0" applyFont="1" applyFill="1" applyBorder="1" applyAlignment="1" applyProtection="1">
      <alignment horizontal="left" vertical="center" wrapText="1"/>
    </xf>
    <xf numFmtId="0" fontId="8" fillId="4" borderId="176" xfId="0" applyFont="1" applyFill="1" applyBorder="1" applyAlignment="1" applyProtection="1">
      <alignment horizontal="left" vertical="center" wrapText="1"/>
    </xf>
    <xf numFmtId="0" fontId="0" fillId="4" borderId="12" xfId="0" applyFill="1" applyBorder="1" applyAlignment="1" applyProtection="1">
      <alignment horizontal="left" vertical="center" wrapText="1"/>
    </xf>
    <xf numFmtId="0" fontId="0" fillId="4" borderId="8" xfId="0" applyFill="1" applyBorder="1" applyAlignment="1" applyProtection="1">
      <alignment horizontal="left" vertical="center" wrapText="1"/>
    </xf>
    <xf numFmtId="0" fontId="12" fillId="0" borderId="21" xfId="5" applyFill="1" applyBorder="1" applyAlignment="1" applyProtection="1">
      <alignment horizontal="left" vertical="center" wrapText="1" indent="1"/>
      <protection locked="0"/>
    </xf>
    <xf numFmtId="0" fontId="8" fillId="0" borderId="22" xfId="0" applyFont="1" applyFill="1" applyBorder="1" applyAlignment="1" applyProtection="1">
      <alignment horizontal="left" vertical="center" wrapText="1" indent="1"/>
      <protection locked="0"/>
    </xf>
    <xf numFmtId="0" fontId="13" fillId="0" borderId="1" xfId="0" applyFont="1" applyBorder="1" applyAlignment="1" applyProtection="1">
      <alignment horizontal="left" vertical="center" wrapText="1" indent="1"/>
    </xf>
    <xf numFmtId="0" fontId="4" fillId="2" borderId="15" xfId="0" applyFont="1" applyFill="1" applyBorder="1" applyAlignment="1" applyProtection="1">
      <alignment horizontal="right" vertical="center" wrapText="1"/>
    </xf>
    <xf numFmtId="0" fontId="4" fillId="5" borderId="9" xfId="0" applyFont="1" applyFill="1" applyBorder="1" applyAlignment="1" applyProtection="1">
      <alignment horizontal="right" vertical="center" wrapText="1"/>
    </xf>
    <xf numFmtId="0" fontId="4" fillId="5" borderId="10" xfId="0" applyFont="1" applyFill="1" applyBorder="1" applyAlignment="1" applyProtection="1">
      <alignment horizontal="right" vertical="center" wrapText="1"/>
    </xf>
    <xf numFmtId="0" fontId="8" fillId="4" borderId="10" xfId="0" applyFont="1" applyFill="1" applyBorder="1" applyAlignment="1" applyProtection="1">
      <alignment horizontal="left" vertical="center" wrapText="1" indent="1"/>
    </xf>
    <xf numFmtId="0" fontId="8" fillId="4" borderId="11" xfId="0" applyFont="1" applyFill="1" applyBorder="1" applyAlignment="1" applyProtection="1">
      <alignment horizontal="left" vertical="center" wrapText="1" indent="1"/>
    </xf>
    <xf numFmtId="0" fontId="8" fillId="0" borderId="24"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5" fillId="5" borderId="24" xfId="0" applyFont="1" applyFill="1" applyBorder="1" applyAlignment="1" applyProtection="1">
      <alignment horizontal="right" vertical="center" wrapText="1"/>
    </xf>
    <xf numFmtId="0" fontId="5" fillId="5" borderId="25" xfId="0" applyFont="1" applyFill="1" applyBorder="1" applyAlignment="1" applyProtection="1">
      <alignment horizontal="right" vertical="center" wrapText="1"/>
    </xf>
    <xf numFmtId="0" fontId="4" fillId="5" borderId="28" xfId="0" applyFont="1" applyFill="1" applyBorder="1" applyAlignment="1" applyProtection="1">
      <alignment horizontal="right" vertical="center" wrapText="1"/>
    </xf>
    <xf numFmtId="0" fontId="4" fillId="5" borderId="27" xfId="0" applyFont="1" applyFill="1" applyBorder="1" applyAlignment="1" applyProtection="1">
      <alignment horizontal="right" vertical="center" wrapText="1"/>
    </xf>
    <xf numFmtId="0" fontId="4" fillId="5" borderId="29" xfId="0" applyFont="1" applyFill="1" applyBorder="1" applyAlignment="1" applyProtection="1">
      <alignment horizontal="right" vertical="center" wrapText="1"/>
    </xf>
    <xf numFmtId="0" fontId="8" fillId="0" borderId="30" xfId="0" applyFont="1" applyFill="1" applyBorder="1" applyAlignment="1" applyProtection="1">
      <alignment horizontal="left" vertical="center" wrapText="1" indent="1"/>
      <protection locked="0"/>
    </xf>
    <xf numFmtId="0" fontId="8" fillId="0" borderId="27" xfId="0" applyFont="1" applyFill="1" applyBorder="1" applyAlignment="1" applyProtection="1">
      <alignment horizontal="left" vertical="center" wrapText="1" indent="1"/>
      <protection locked="0"/>
    </xf>
    <xf numFmtId="0" fontId="8" fillId="0" borderId="29" xfId="0" applyFont="1" applyFill="1" applyBorder="1" applyAlignment="1" applyProtection="1">
      <alignment horizontal="left" vertical="center" wrapText="1" indent="1"/>
      <protection locked="0"/>
    </xf>
    <xf numFmtId="0" fontId="11" fillId="0" borderId="0" xfId="0" applyFont="1" applyFill="1" applyBorder="1" applyAlignment="1" applyProtection="1">
      <alignment horizontal="left" vertical="center" wrapText="1" indent="1"/>
    </xf>
    <xf numFmtId="0" fontId="9" fillId="0" borderId="31" xfId="2" applyFont="1" applyFill="1" applyBorder="1" applyAlignment="1" applyProtection="1">
      <alignment horizontal="left" vertical="top" wrapText="1" indent="2"/>
    </xf>
    <xf numFmtId="0" fontId="12" fillId="0" borderId="30" xfId="5" applyFill="1" applyBorder="1" applyAlignment="1" applyProtection="1">
      <alignment horizontal="left" vertical="center" wrapText="1" indent="1"/>
      <protection locked="0"/>
    </xf>
    <xf numFmtId="0" fontId="10" fillId="4" borderId="17" xfId="0" applyFont="1" applyFill="1" applyBorder="1" applyAlignment="1" applyProtection="1">
      <alignment horizontal="right" vertical="center" wrapText="1"/>
    </xf>
    <xf numFmtId="0" fontId="10" fillId="4" borderId="18" xfId="0" applyFont="1" applyFill="1" applyBorder="1" applyAlignment="1" applyProtection="1">
      <alignment horizontal="right" vertical="center" wrapText="1"/>
    </xf>
    <xf numFmtId="0" fontId="10" fillId="4" borderId="18" xfId="0" applyFont="1" applyFill="1" applyBorder="1" applyAlignment="1" applyProtection="1">
      <alignment horizontal="left" vertical="center" wrapText="1"/>
      <protection locked="0"/>
    </xf>
    <xf numFmtId="0" fontId="12" fillId="0" borderId="10" xfId="5" applyFill="1" applyBorder="1" applyAlignment="1" applyProtection="1">
      <alignment horizontal="left" vertical="center" wrapText="1" indent="1"/>
      <protection locked="0"/>
    </xf>
    <xf numFmtId="0" fontId="8" fillId="0" borderId="10" xfId="0" applyFont="1" applyFill="1" applyBorder="1" applyAlignment="1" applyProtection="1">
      <alignment horizontal="left" vertical="center" wrapText="1" indent="1"/>
      <protection locked="0"/>
    </xf>
    <xf numFmtId="0" fontId="8" fillId="0" borderId="11" xfId="0" applyFont="1" applyFill="1" applyBorder="1" applyAlignment="1" applyProtection="1">
      <alignment horizontal="left" vertical="center" wrapText="1" indent="1"/>
      <protection locked="0"/>
    </xf>
    <xf numFmtId="0" fontId="5" fillId="4" borderId="8"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0" fontId="4" fillId="2" borderId="14" xfId="0" applyFont="1" applyFill="1" applyBorder="1" applyAlignment="1" applyProtection="1">
      <alignment horizontal="right" vertical="center" wrapText="1"/>
    </xf>
    <xf numFmtId="0" fontId="4" fillId="0" borderId="0" xfId="0" applyFont="1" applyAlignment="1" applyProtection="1">
      <alignment horizontal="left" vertical="center" wrapText="1"/>
    </xf>
    <xf numFmtId="0" fontId="4" fillId="0" borderId="31" xfId="0" applyFont="1" applyBorder="1" applyAlignment="1" applyProtection="1">
      <alignment horizontal="left" vertical="center" wrapText="1"/>
    </xf>
    <xf numFmtId="0" fontId="26" fillId="9" borderId="91" xfId="0" applyFont="1" applyFill="1" applyBorder="1" applyAlignment="1" applyProtection="1">
      <alignment horizontal="center" wrapText="1"/>
    </xf>
    <xf numFmtId="0" fontId="26" fillId="9" borderId="99" xfId="0" applyFont="1" applyFill="1" applyBorder="1" applyAlignment="1" applyProtection="1">
      <alignment horizontal="center" wrapText="1"/>
    </xf>
    <xf numFmtId="0" fontId="9" fillId="0" borderId="56" xfId="0" applyFont="1" applyBorder="1" applyAlignment="1">
      <alignment horizontal="left" vertical="center"/>
    </xf>
    <xf numFmtId="0" fontId="9" fillId="0" borderId="0" xfId="0" applyFont="1" applyAlignment="1">
      <alignment horizontal="left" vertical="center"/>
    </xf>
    <xf numFmtId="0" fontId="37" fillId="0" borderId="0" xfId="0" applyFont="1" applyAlignment="1" applyProtection="1">
      <alignment horizontal="center" vertical="center"/>
    </xf>
    <xf numFmtId="0" fontId="37" fillId="0" borderId="161" xfId="0" applyFont="1" applyBorder="1" applyAlignment="1" applyProtection="1">
      <alignment horizontal="center" vertical="center"/>
    </xf>
    <xf numFmtId="0" fontId="26" fillId="10" borderId="95" xfId="0" applyFont="1" applyFill="1" applyBorder="1" applyAlignment="1" applyProtection="1">
      <alignment horizontal="center" wrapText="1"/>
    </xf>
    <xf numFmtId="0" fontId="26" fillId="10" borderId="110" xfId="0" applyFont="1" applyFill="1" applyBorder="1" applyAlignment="1" applyProtection="1">
      <alignment horizontal="center" wrapText="1"/>
    </xf>
    <xf numFmtId="0" fontId="26" fillId="10" borderId="96" xfId="0" applyFont="1" applyFill="1" applyBorder="1" applyAlignment="1" applyProtection="1">
      <alignment horizontal="center" wrapText="1"/>
    </xf>
    <xf numFmtId="0" fontId="26" fillId="10" borderId="108" xfId="0" applyFont="1" applyFill="1" applyBorder="1" applyAlignment="1" applyProtection="1">
      <alignment horizontal="center" wrapText="1"/>
    </xf>
    <xf numFmtId="0" fontId="0" fillId="0" borderId="141" xfId="0" applyBorder="1" applyAlignment="1">
      <alignment horizontal="left" vertical="top"/>
    </xf>
    <xf numFmtId="0" fontId="0" fillId="0" borderId="0" xfId="0" applyBorder="1" applyAlignment="1">
      <alignment horizontal="left" vertical="center"/>
    </xf>
    <xf numFmtId="0" fontId="0" fillId="0" borderId="142" xfId="0" applyBorder="1" applyAlignment="1">
      <alignment horizontal="left" vertical="center"/>
    </xf>
    <xf numFmtId="0" fontId="26" fillId="9" borderId="90" xfId="0" applyFont="1" applyFill="1" applyBorder="1" applyAlignment="1" applyProtection="1">
      <alignment horizontal="center" wrapText="1"/>
    </xf>
    <xf numFmtId="0" fontId="26" fillId="9" borderId="106" xfId="0" applyFont="1" applyFill="1" applyBorder="1" applyAlignment="1" applyProtection="1">
      <alignment horizontal="center" wrapText="1"/>
    </xf>
    <xf numFmtId="0" fontId="26" fillId="9" borderId="92" xfId="0" applyFont="1" applyFill="1" applyBorder="1" applyAlignment="1" applyProtection="1">
      <alignment horizontal="center" wrapText="1"/>
    </xf>
    <xf numFmtId="0" fontId="26" fillId="9" borderId="107" xfId="0" applyFont="1" applyFill="1" applyBorder="1" applyAlignment="1" applyProtection="1">
      <alignment horizontal="center" wrapText="1"/>
    </xf>
    <xf numFmtId="0" fontId="26" fillId="9" borderId="93" xfId="0" applyFont="1" applyFill="1" applyBorder="1" applyAlignment="1" applyProtection="1">
      <alignment horizontal="center" wrapText="1"/>
    </xf>
    <xf numFmtId="0" fontId="26" fillId="9" borderId="108" xfId="0" applyFont="1" applyFill="1" applyBorder="1" applyAlignment="1" applyProtection="1">
      <alignment horizontal="center" wrapText="1"/>
    </xf>
    <xf numFmtId="0" fontId="26" fillId="10" borderId="94" xfId="0" applyFont="1" applyFill="1" applyBorder="1" applyAlignment="1" applyProtection="1">
      <alignment horizontal="center" wrapText="1"/>
    </xf>
    <xf numFmtId="0" fontId="26" fillId="10" borderId="109" xfId="0" applyFont="1" applyFill="1" applyBorder="1" applyAlignment="1" applyProtection="1">
      <alignment horizontal="center" wrapText="1"/>
    </xf>
    <xf numFmtId="0" fontId="10" fillId="9" borderId="76" xfId="0" applyFont="1" applyFill="1" applyBorder="1" applyAlignment="1" applyProtection="1">
      <alignment horizontal="center" vertical="center" wrapText="1"/>
    </xf>
    <xf numFmtId="0" fontId="10" fillId="9" borderId="75" xfId="0" applyFont="1" applyFill="1" applyBorder="1" applyAlignment="1" applyProtection="1">
      <alignment horizontal="center" vertical="center" wrapText="1"/>
    </xf>
    <xf numFmtId="0" fontId="10" fillId="9" borderId="77" xfId="0" applyFont="1" applyFill="1" applyBorder="1" applyAlignment="1" applyProtection="1">
      <alignment horizontal="center" vertical="center" wrapText="1"/>
    </xf>
    <xf numFmtId="0" fontId="26" fillId="15" borderId="82" xfId="0" applyFont="1" applyFill="1" applyBorder="1" applyAlignment="1" applyProtection="1">
      <alignment horizontal="center" wrapText="1"/>
    </xf>
    <xf numFmtId="0" fontId="26" fillId="15" borderId="98" xfId="0" applyFont="1" applyFill="1" applyBorder="1" applyAlignment="1" applyProtection="1">
      <alignment horizontal="center" wrapText="1"/>
    </xf>
    <xf numFmtId="0" fontId="26" fillId="15" borderId="83" xfId="0" applyFont="1" applyFill="1" applyBorder="1" applyAlignment="1" applyProtection="1">
      <alignment horizontal="center" wrapText="1"/>
    </xf>
    <xf numFmtId="0" fontId="26" fillId="15" borderId="99" xfId="0" applyFont="1" applyFill="1" applyBorder="1" applyAlignment="1" applyProtection="1">
      <alignment horizontal="center" wrapText="1"/>
    </xf>
    <xf numFmtId="0" fontId="26" fillId="15" borderId="84" xfId="0" applyFont="1" applyFill="1" applyBorder="1" applyAlignment="1" applyProtection="1">
      <alignment horizontal="center" wrapText="1"/>
    </xf>
    <xf numFmtId="0" fontId="26" fillId="15" borderId="100" xfId="0" applyFont="1" applyFill="1" applyBorder="1" applyAlignment="1" applyProtection="1">
      <alignment horizontal="center" wrapText="1"/>
    </xf>
    <xf numFmtId="0" fontId="26" fillId="15" borderId="85" xfId="0" applyFont="1" applyFill="1" applyBorder="1" applyAlignment="1" applyProtection="1">
      <alignment horizontal="center" wrapText="1"/>
    </xf>
    <xf numFmtId="0" fontId="26" fillId="15" borderId="101" xfId="0" applyFont="1" applyFill="1" applyBorder="1" applyAlignment="1" applyProtection="1">
      <alignment horizontal="center" wrapText="1"/>
    </xf>
    <xf numFmtId="0" fontId="26" fillId="15" borderId="86" xfId="0" applyFont="1" applyFill="1" applyBorder="1" applyAlignment="1" applyProtection="1">
      <alignment horizontal="center" wrapText="1"/>
    </xf>
    <xf numFmtId="0" fontId="26" fillId="15" borderId="102" xfId="0" applyFont="1" applyFill="1" applyBorder="1" applyAlignment="1" applyProtection="1">
      <alignment horizontal="center" wrapText="1"/>
    </xf>
    <xf numFmtId="0" fontId="26" fillId="15" borderId="74" xfId="0" applyFont="1" applyFill="1" applyBorder="1" applyAlignment="1" applyProtection="1">
      <alignment horizontal="center" wrapText="1"/>
    </xf>
    <xf numFmtId="0" fontId="26" fillId="15" borderId="89" xfId="0" applyFont="1" applyFill="1" applyBorder="1" applyAlignment="1" applyProtection="1">
      <alignment horizontal="center" wrapText="1"/>
    </xf>
    <xf numFmtId="0" fontId="26" fillId="15" borderId="103" xfId="0" applyFont="1" applyFill="1" applyBorder="1" applyAlignment="1" applyProtection="1">
      <alignment horizontal="center" wrapText="1"/>
    </xf>
    <xf numFmtId="0" fontId="26" fillId="15" borderId="178" xfId="0" applyFont="1" applyFill="1" applyBorder="1" applyAlignment="1" applyProtection="1">
      <alignment horizontal="center" wrapText="1"/>
    </xf>
    <xf numFmtId="0" fontId="26" fillId="15" borderId="179" xfId="0" applyFont="1" applyFill="1" applyBorder="1" applyAlignment="1" applyProtection="1">
      <alignment horizontal="center" wrapText="1"/>
    </xf>
    <xf numFmtId="0" fontId="26" fillId="15" borderId="180" xfId="0" applyFont="1" applyFill="1" applyBorder="1" applyAlignment="1" applyProtection="1">
      <alignment horizontal="center" wrapText="1"/>
    </xf>
    <xf numFmtId="0" fontId="26" fillId="15" borderId="87" xfId="0" applyFont="1" applyFill="1" applyBorder="1" applyAlignment="1" applyProtection="1">
      <alignment horizontal="center" wrapText="1"/>
    </xf>
    <xf numFmtId="0" fontId="26" fillId="15" borderId="104" xfId="0" applyFont="1" applyFill="1" applyBorder="1" applyAlignment="1" applyProtection="1">
      <alignment horizontal="center" wrapText="1"/>
    </xf>
    <xf numFmtId="0" fontId="10" fillId="15" borderId="69" xfId="0" applyFont="1" applyFill="1" applyBorder="1" applyAlignment="1" applyProtection="1">
      <alignment horizontal="center" vertical="center" wrapText="1"/>
    </xf>
    <xf numFmtId="0" fontId="10" fillId="15" borderId="70" xfId="0" applyFont="1" applyFill="1" applyBorder="1" applyAlignment="1" applyProtection="1">
      <alignment horizontal="center" vertical="center" wrapText="1"/>
    </xf>
    <xf numFmtId="0" fontId="10" fillId="15" borderId="71" xfId="0" applyFont="1" applyFill="1" applyBorder="1" applyAlignment="1" applyProtection="1">
      <alignment horizontal="center" vertical="center" wrapText="1"/>
    </xf>
    <xf numFmtId="0" fontId="10" fillId="15" borderId="72" xfId="0" applyFont="1" applyFill="1" applyBorder="1" applyAlignment="1" applyProtection="1">
      <alignment horizontal="center" vertical="center" wrapText="1"/>
    </xf>
    <xf numFmtId="0" fontId="26" fillId="15" borderId="73" xfId="0" applyFont="1" applyFill="1" applyBorder="1" applyAlignment="1" applyProtection="1">
      <alignment horizontal="center" wrapText="1"/>
    </xf>
    <xf numFmtId="0" fontId="26" fillId="15" borderId="88" xfId="0" applyFont="1" applyFill="1" applyBorder="1" applyAlignment="1" applyProtection="1">
      <alignment horizontal="center" wrapText="1"/>
    </xf>
    <xf numFmtId="0" fontId="26" fillId="15" borderId="105" xfId="0" applyFont="1" applyFill="1" applyBorder="1" applyAlignment="1" applyProtection="1">
      <alignment horizontal="center" wrapText="1"/>
    </xf>
    <xf numFmtId="0" fontId="26" fillId="15" borderId="65" xfId="0" quotePrefix="1" applyFont="1" applyFill="1" applyBorder="1" applyAlignment="1" applyProtection="1">
      <alignment horizontal="left" vertical="center" wrapText="1"/>
    </xf>
    <xf numFmtId="0" fontId="16" fillId="9" borderId="66" xfId="0" applyFont="1" applyFill="1" applyBorder="1" applyAlignment="1" applyProtection="1">
      <alignment horizontal="left" vertical="center" wrapText="1"/>
    </xf>
    <xf numFmtId="0" fontId="16" fillId="9" borderId="65" xfId="0" applyFont="1" applyFill="1" applyBorder="1" applyAlignment="1" applyProtection="1">
      <alignment horizontal="left" vertical="center" wrapText="1"/>
    </xf>
    <xf numFmtId="0" fontId="16" fillId="9" borderId="67" xfId="0" applyFont="1" applyFill="1" applyBorder="1" applyAlignment="1" applyProtection="1">
      <alignment horizontal="left" vertical="center" wrapText="1"/>
    </xf>
    <xf numFmtId="0" fontId="16" fillId="10" borderId="66" xfId="0" applyFont="1" applyFill="1" applyBorder="1" applyAlignment="1" applyProtection="1">
      <alignment horizontal="left" vertical="center" wrapText="1"/>
    </xf>
    <xf numFmtId="0" fontId="16" fillId="10" borderId="65" xfId="0" applyFont="1" applyFill="1" applyBorder="1" applyAlignment="1" applyProtection="1">
      <alignment horizontal="left" vertical="center" wrapText="1"/>
    </xf>
    <xf numFmtId="0" fontId="16" fillId="10" borderId="67" xfId="0" applyFont="1" applyFill="1" applyBorder="1" applyAlignment="1" applyProtection="1">
      <alignment horizontal="left" vertical="center" wrapText="1"/>
    </xf>
    <xf numFmtId="0" fontId="15" fillId="0" borderId="55" xfId="0" applyFont="1" applyBorder="1" applyAlignment="1" applyProtection="1">
      <alignment horizontal="center" vertical="top" wrapText="1"/>
    </xf>
    <xf numFmtId="0" fontId="15" fillId="0" borderId="57" xfId="0" applyFont="1" applyBorder="1" applyAlignment="1" applyProtection="1">
      <alignment horizontal="center" vertical="top" wrapText="1"/>
    </xf>
    <xf numFmtId="0" fontId="15" fillId="0" borderId="58" xfId="0" applyFont="1" applyBorder="1" applyAlignment="1" applyProtection="1">
      <alignment horizontal="center" vertical="top" wrapText="1"/>
    </xf>
    <xf numFmtId="0" fontId="10" fillId="0" borderId="56" xfId="0" applyFont="1" applyBorder="1" applyAlignment="1" applyProtection="1">
      <alignment horizontal="right" vertical="center" wrapText="1"/>
    </xf>
    <xf numFmtId="0" fontId="10" fillId="0" borderId="0" xfId="0" applyFont="1" applyAlignment="1" applyProtection="1">
      <alignment horizontal="right" vertical="center" wrapText="1"/>
    </xf>
    <xf numFmtId="0" fontId="16" fillId="0" borderId="0" xfId="0" applyFont="1" applyAlignment="1" applyProtection="1">
      <alignment horizontal="left" vertical="center" wrapText="1" indent="1"/>
      <protection locked="0"/>
    </xf>
    <xf numFmtId="0" fontId="10" fillId="0" borderId="0" xfId="0" applyFont="1" applyFill="1" applyBorder="1" applyAlignment="1" applyProtection="1">
      <alignment horizontal="right" vertical="center" wrapText="1"/>
    </xf>
    <xf numFmtId="0" fontId="10" fillId="0" borderId="0" xfId="0" applyFont="1" applyAlignment="1">
      <alignment horizontal="right" vertical="center"/>
    </xf>
    <xf numFmtId="0" fontId="17" fillId="0" borderId="0" xfId="0" applyFont="1" applyBorder="1" applyAlignment="1" applyProtection="1">
      <alignment horizontal="left" vertical="center" wrapText="1"/>
    </xf>
    <xf numFmtId="0" fontId="19" fillId="0" borderId="0" xfId="0" applyFont="1" applyAlignment="1">
      <alignment horizontal="left" vertical="center"/>
    </xf>
    <xf numFmtId="0" fontId="21" fillId="0" borderId="59" xfId="0" applyFont="1" applyFill="1" applyBorder="1" applyAlignment="1" applyProtection="1">
      <alignment horizontal="center" vertical="center" wrapText="1"/>
    </xf>
    <xf numFmtId="0" fontId="22" fillId="0" borderId="31" xfId="0" applyFont="1" applyFill="1" applyBorder="1" applyAlignment="1" applyProtection="1">
      <alignment horizontal="left" vertical="center" indent="2"/>
    </xf>
    <xf numFmtId="0" fontId="16" fillId="15" borderId="61" xfId="0" applyFont="1" applyFill="1" applyBorder="1" applyAlignment="1" applyProtection="1">
      <alignment horizontal="left" vertical="center" wrapText="1"/>
    </xf>
    <xf numFmtId="0" fontId="16" fillId="15" borderId="62" xfId="0" applyFont="1" applyFill="1" applyBorder="1" applyAlignment="1" applyProtection="1">
      <alignment horizontal="left" vertical="center" wrapText="1"/>
    </xf>
    <xf numFmtId="0" fontId="25" fillId="15" borderId="62" xfId="0" applyFont="1" applyFill="1" applyBorder="1" applyAlignment="1" applyProtection="1">
      <alignment horizontal="right" vertical="center" wrapText="1"/>
    </xf>
    <xf numFmtId="0" fontId="25" fillId="15" borderId="63" xfId="0" applyFont="1" applyFill="1" applyBorder="1" applyAlignment="1" applyProtection="1">
      <alignment horizontal="right" vertical="center" wrapText="1"/>
    </xf>
    <xf numFmtId="0" fontId="0" fillId="0" borderId="162" xfId="0" applyFill="1" applyBorder="1" applyAlignment="1" applyProtection="1">
      <alignment horizontal="right"/>
    </xf>
    <xf numFmtId="0" fontId="10" fillId="17" borderId="164" xfId="0" applyFont="1" applyFill="1" applyBorder="1" applyAlignment="1" applyProtection="1">
      <alignment horizontal="left" vertical="top" wrapText="1"/>
    </xf>
    <xf numFmtId="0" fontId="10" fillId="17" borderId="142" xfId="0" applyFont="1" applyFill="1" applyBorder="1" applyAlignment="1" applyProtection="1">
      <alignment horizontal="left" vertical="top" wrapText="1"/>
    </xf>
    <xf numFmtId="0" fontId="10" fillId="17" borderId="151" xfId="0" applyFont="1" applyFill="1" applyBorder="1" applyAlignment="1" applyProtection="1">
      <alignment horizontal="left" vertical="top" wrapText="1"/>
    </xf>
    <xf numFmtId="0" fontId="10" fillId="17" borderId="0" xfId="0" applyFont="1" applyFill="1" applyBorder="1" applyAlignment="1" applyProtection="1">
      <alignment horizontal="left" vertical="top" wrapText="1"/>
    </xf>
    <xf numFmtId="0" fontId="10" fillId="17" borderId="153" xfId="0" applyFont="1" applyFill="1" applyBorder="1" applyAlignment="1" applyProtection="1">
      <alignment horizontal="left" vertical="top" wrapText="1"/>
    </xf>
    <xf numFmtId="0" fontId="10" fillId="17" borderId="154" xfId="0" applyFont="1" applyFill="1" applyBorder="1" applyAlignment="1" applyProtection="1">
      <alignment horizontal="left" vertical="top" wrapText="1"/>
    </xf>
    <xf numFmtId="0" fontId="34" fillId="4" borderId="2" xfId="0" applyFont="1" applyFill="1" applyBorder="1" applyAlignment="1" applyProtection="1">
      <alignment horizontal="left" vertical="center"/>
    </xf>
    <xf numFmtId="0" fontId="34" fillId="4" borderId="143" xfId="0" applyFont="1" applyFill="1" applyBorder="1" applyAlignment="1" applyProtection="1">
      <alignment horizontal="left" vertical="center"/>
    </xf>
    <xf numFmtId="0" fontId="34" fillId="4" borderId="144" xfId="0" applyFont="1" applyFill="1" applyBorder="1" applyAlignment="1" applyProtection="1">
      <alignment horizontal="left" vertical="center"/>
    </xf>
    <xf numFmtId="0" fontId="34" fillId="4" borderId="2" xfId="0" applyFont="1" applyFill="1" applyBorder="1" applyAlignment="1" applyProtection="1">
      <alignment horizontal="center" vertical="center"/>
    </xf>
    <xf numFmtId="0" fontId="34" fillId="4" borderId="143" xfId="0" applyFont="1" applyFill="1" applyBorder="1" applyAlignment="1" applyProtection="1">
      <alignment horizontal="center" vertical="center"/>
    </xf>
    <xf numFmtId="0" fontId="34" fillId="4" borderId="144" xfId="0" applyFont="1" applyFill="1" applyBorder="1" applyAlignment="1" applyProtection="1">
      <alignment horizontal="center" vertical="center"/>
    </xf>
    <xf numFmtId="0" fontId="7" fillId="0" borderId="156" xfId="0" applyFont="1" applyBorder="1" applyAlignment="1" applyProtection="1">
      <alignment horizontal="left" vertical="center" wrapText="1"/>
    </xf>
    <xf numFmtId="0" fontId="7" fillId="0" borderId="157" xfId="0" applyFont="1" applyBorder="1" applyAlignment="1" applyProtection="1">
      <alignment horizontal="left" vertical="center" wrapText="1"/>
    </xf>
    <xf numFmtId="0" fontId="7" fillId="0" borderId="158" xfId="0" applyFont="1" applyBorder="1" applyAlignment="1" applyProtection="1">
      <alignment horizontal="left" vertical="center" wrapText="1"/>
    </xf>
    <xf numFmtId="0" fontId="7" fillId="0" borderId="145" xfId="0" applyFont="1" applyBorder="1" applyAlignment="1" applyProtection="1">
      <alignment horizontal="left" vertical="center" wrapText="1"/>
    </xf>
    <xf numFmtId="0" fontId="7" fillId="0" borderId="146" xfId="0" applyFont="1" applyBorder="1" applyAlignment="1" applyProtection="1">
      <alignment horizontal="left" vertical="center" wrapText="1"/>
    </xf>
    <xf numFmtId="0" fontId="7" fillId="0" borderId="147" xfId="0" applyFont="1" applyBorder="1" applyAlignment="1" applyProtection="1">
      <alignment horizontal="left" vertical="center" wrapText="1"/>
    </xf>
    <xf numFmtId="0" fontId="7" fillId="0" borderId="148" xfId="0" applyFont="1" applyBorder="1" applyAlignment="1" applyProtection="1">
      <alignment horizontal="left" vertical="center" wrapText="1"/>
    </xf>
    <xf numFmtId="0" fontId="7" fillId="0" borderId="149" xfId="0" applyFont="1" applyBorder="1" applyAlignment="1" applyProtection="1">
      <alignment horizontal="left" vertical="center" wrapText="1"/>
    </xf>
    <xf numFmtId="0" fontId="7" fillId="0" borderId="150" xfId="0" applyFont="1" applyBorder="1" applyAlignment="1" applyProtection="1">
      <alignment horizontal="left" vertical="center" wrapText="1"/>
    </xf>
    <xf numFmtId="0" fontId="0" fillId="0" borderId="0" xfId="0" applyFill="1" applyBorder="1" applyAlignment="1" applyProtection="1">
      <alignment horizontal="right"/>
    </xf>
    <xf numFmtId="0" fontId="0" fillId="0" borderId="151" xfId="0" applyFill="1" applyBorder="1" applyAlignment="1" applyProtection="1">
      <alignment horizontal="right"/>
    </xf>
    <xf numFmtId="0" fontId="7" fillId="0" borderId="162" xfId="0" applyNumberFormat="1" applyFont="1" applyFill="1" applyBorder="1" applyAlignment="1" applyProtection="1">
      <alignment horizontal="left" wrapText="1" indent="1"/>
    </xf>
    <xf numFmtId="0" fontId="32" fillId="0" borderId="0" xfId="0" applyFont="1" applyFill="1" applyBorder="1" applyAlignment="1" applyProtection="1">
      <alignment horizontal="center" wrapText="1"/>
    </xf>
    <xf numFmtId="0" fontId="32" fillId="0" borderId="31" xfId="0" applyFont="1" applyFill="1" applyBorder="1" applyAlignment="1" applyProtection="1">
      <alignment horizontal="center" wrapText="1"/>
    </xf>
    <xf numFmtId="0" fontId="34" fillId="4" borderId="4" xfId="0" applyFont="1" applyFill="1" applyBorder="1" applyAlignment="1" applyProtection="1">
      <alignment horizontal="center" vertical="center"/>
    </xf>
    <xf numFmtId="0" fontId="34" fillId="4" borderId="162" xfId="0" applyFont="1" applyFill="1" applyBorder="1" applyAlignment="1" applyProtection="1">
      <alignment horizontal="center" vertical="center"/>
    </xf>
    <xf numFmtId="0" fontId="34" fillId="4" borderId="163" xfId="0" applyFont="1" applyFill="1" applyBorder="1" applyAlignment="1" applyProtection="1">
      <alignment horizontal="center" vertical="center"/>
    </xf>
    <xf numFmtId="0" fontId="7" fillId="0" borderId="145" xfId="0" applyFont="1" applyBorder="1" applyAlignment="1" applyProtection="1">
      <alignment horizontal="left" vertical="center"/>
    </xf>
    <xf numFmtId="0" fontId="7" fillId="0" borderId="146" xfId="0" applyFont="1" applyBorder="1" applyAlignment="1" applyProtection="1">
      <alignment horizontal="left" vertical="center"/>
    </xf>
    <xf numFmtId="0" fontId="7" fillId="0" borderId="147" xfId="0" applyFont="1" applyBorder="1" applyAlignment="1" applyProtection="1">
      <alignment horizontal="left" vertical="center"/>
    </xf>
    <xf numFmtId="0" fontId="7" fillId="0" borderId="153" xfId="0" applyFont="1" applyBorder="1" applyAlignment="1" applyProtection="1">
      <alignment horizontal="left" vertical="center" wrapText="1"/>
    </xf>
    <xf numFmtId="0" fontId="7" fillId="0" borderId="154" xfId="0" applyFont="1" applyBorder="1" applyAlignment="1" applyProtection="1">
      <alignment horizontal="left" vertical="center" wrapText="1"/>
    </xf>
    <xf numFmtId="0" fontId="7" fillId="0" borderId="155" xfId="0" applyFont="1" applyBorder="1" applyAlignment="1" applyProtection="1">
      <alignment horizontal="left" vertical="center" wrapText="1"/>
    </xf>
  </cellXfs>
  <cellStyles count="8">
    <cellStyle name="Comma" xfId="6" builtinId="3"/>
    <cellStyle name="Hyperlink" xfId="5" builtinId="8"/>
    <cellStyle name="Normal" xfId="0" builtinId="0"/>
    <cellStyle name="Percent" xfId="7" builtinId="5"/>
    <cellStyle name="Prompt" xfId="3" xr:uid="{00000000-0005-0000-0000-000002000000}"/>
    <cellStyle name="Prompt II" xfId="4" xr:uid="{00000000-0005-0000-0000-000003000000}"/>
    <cellStyle name="Subtitle Cell" xfId="2" xr:uid="{00000000-0005-0000-0000-000004000000}"/>
    <cellStyle name="Title Cell" xfId="1" xr:uid="{00000000-0005-0000-0000-000005000000}"/>
  </cellStyles>
  <dxfs count="61">
    <dxf>
      <font>
        <color rgb="FF9C0006"/>
      </font>
      <fill>
        <patternFill>
          <bgColor rgb="FFFFC7CE"/>
        </patternFill>
      </fill>
    </dxf>
    <dxf>
      <fill>
        <patternFill>
          <bgColor theme="7" tint="0.39994506668294322"/>
        </patternFill>
      </fill>
      <border>
        <left style="thin">
          <color theme="1"/>
        </left>
        <right style="thin">
          <color theme="1"/>
        </right>
        <vertical/>
        <horizontal/>
      </border>
    </dxf>
    <dxf>
      <font>
        <color theme="0"/>
      </font>
      <fill>
        <patternFill patternType="none">
          <bgColor auto="1"/>
        </patternFill>
      </fill>
    </dxf>
    <dxf>
      <font>
        <color theme="1"/>
      </font>
      <fill>
        <patternFill>
          <bgColor theme="0"/>
        </patternFill>
      </fill>
    </dxf>
    <dxf>
      <fill>
        <patternFill>
          <bgColor theme="0"/>
        </patternFill>
      </fill>
    </dxf>
    <dxf>
      <font>
        <color rgb="FFFF8000"/>
      </font>
      <fill>
        <patternFill>
          <bgColor theme="1"/>
        </patternFill>
      </fill>
    </dxf>
    <dxf>
      <font>
        <color theme="7" tint="0.39994506668294322"/>
      </font>
      <fill>
        <patternFill>
          <bgColor theme="1" tint="0.499984740745262"/>
        </patternFill>
      </fill>
    </dxf>
    <dxf>
      <font>
        <color theme="7" tint="0.39994506668294322"/>
      </font>
      <fill>
        <patternFill>
          <bgColor theme="1" tint="0.499984740745262"/>
        </patternFill>
      </fill>
    </dxf>
    <dxf>
      <font>
        <color theme="7" tint="0.39994506668294322"/>
      </font>
      <fill>
        <patternFill>
          <bgColor theme="1" tint="0.499984740745262"/>
        </patternFill>
      </fill>
    </dxf>
    <dxf>
      <font>
        <color theme="7" tint="0.39994506668294322"/>
      </font>
      <fill>
        <patternFill>
          <bgColor theme="1" tint="0.499984740745262"/>
        </patternFill>
      </fill>
    </dxf>
    <dxf>
      <font>
        <color rgb="FFFF8000"/>
      </font>
      <fill>
        <patternFill>
          <bgColor theme="1"/>
        </patternFill>
      </fill>
    </dxf>
    <dxf>
      <font>
        <color rgb="FFFF8000"/>
      </font>
      <fill>
        <patternFill>
          <bgColor theme="1"/>
        </patternFill>
      </fill>
    </dxf>
    <dxf>
      <font>
        <color rgb="FFFF8000"/>
      </font>
      <fill>
        <patternFill>
          <bgColor theme="1"/>
        </patternFill>
      </fill>
    </dxf>
    <dxf>
      <font>
        <color rgb="FFFF8000"/>
      </font>
      <fill>
        <patternFill>
          <bgColor theme="1"/>
        </patternFill>
      </fill>
    </dxf>
    <dxf>
      <fill>
        <patternFill>
          <bgColor rgb="FFFFC7CE"/>
        </patternFill>
      </fill>
    </dxf>
    <dxf>
      <font>
        <color rgb="FFFF8000"/>
      </font>
      <fill>
        <patternFill>
          <bgColor theme="1"/>
        </patternFill>
      </fill>
    </dxf>
    <dxf>
      <fill>
        <patternFill>
          <bgColor theme="4" tint="0.59996337778862885"/>
        </patternFill>
      </fill>
      <border>
        <left style="thin">
          <color theme="1"/>
        </left>
        <right style="thin">
          <color theme="1"/>
        </right>
        <vertical/>
        <horizontal/>
      </border>
    </dxf>
    <dxf>
      <font>
        <color rgb="FFFF8000"/>
      </font>
      <fill>
        <patternFill>
          <bgColor theme="1"/>
        </patternFill>
      </fill>
    </dxf>
    <dxf>
      <font>
        <color theme="1" tint="0.499984740745262"/>
      </font>
    </dxf>
    <dxf>
      <font>
        <color rgb="FFFF8000"/>
      </font>
      <fill>
        <patternFill>
          <bgColor theme="1"/>
        </patternFill>
      </fill>
    </dxf>
    <dxf>
      <font>
        <color theme="7" tint="0.39994506668294322"/>
      </font>
      <fill>
        <patternFill>
          <bgColor theme="1" tint="0.499984740745262"/>
        </patternFill>
      </fill>
    </dxf>
    <dxf>
      <fill>
        <patternFill>
          <bgColor theme="1" tint="0.499984740745262"/>
        </patternFill>
      </fill>
    </dxf>
    <dxf>
      <font>
        <color theme="1"/>
      </font>
      <fill>
        <patternFill>
          <bgColor theme="0"/>
        </patternFill>
      </fill>
    </dxf>
    <dxf>
      <font>
        <color rgb="FFFF8000"/>
      </font>
      <fill>
        <patternFill>
          <bgColor theme="1"/>
        </patternFill>
      </fill>
    </dxf>
    <dxf>
      <font>
        <color rgb="FFFF8000"/>
      </font>
      <fill>
        <patternFill>
          <bgColor theme="1"/>
        </patternFill>
      </fill>
    </dxf>
    <dxf>
      <font>
        <color rgb="FFFF8000"/>
      </font>
      <fill>
        <patternFill>
          <bgColor theme="1"/>
        </patternFill>
      </fill>
    </dxf>
    <dxf>
      <font>
        <color rgb="FFFF8000"/>
      </font>
      <fill>
        <patternFill>
          <bgColor theme="1"/>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rgb="FFFF8000"/>
      </font>
      <fill>
        <patternFill>
          <bgColor theme="1"/>
        </patternFill>
      </fill>
    </dxf>
    <dxf>
      <font>
        <color theme="1" tint="0.499984740745262"/>
      </font>
    </dxf>
    <dxf>
      <font>
        <color rgb="FFFF8000"/>
      </font>
      <fill>
        <patternFill>
          <bgColor theme="1"/>
        </patternFill>
      </fill>
    </dxf>
    <dxf>
      <fill>
        <patternFill>
          <bgColor rgb="FFFFA7B1"/>
        </patternFill>
      </fill>
      <border>
        <left style="thin">
          <color auto="1"/>
        </left>
        <right style="thin">
          <color auto="1"/>
        </right>
        <vertical/>
        <horizontal/>
      </border>
    </dxf>
    <dxf>
      <fill>
        <patternFill>
          <bgColor theme="4" tint="0.59996337778862885"/>
        </patternFill>
      </fill>
    </dxf>
    <dxf>
      <fill>
        <patternFill>
          <bgColor theme="7" tint="0.39994506668294322"/>
        </patternFill>
      </fill>
    </dxf>
    <dxf>
      <fill>
        <patternFill>
          <bgColor rgb="FFFFA7B1"/>
        </patternFill>
      </fill>
    </dxf>
    <dxf>
      <font>
        <b val="0"/>
        <i/>
        <color theme="1" tint="0.49998474074526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FF0000"/>
      </font>
    </dxf>
    <dxf>
      <font>
        <color theme="0" tint="-0.14996795556505021"/>
      </font>
      <fill>
        <patternFill>
          <bgColor theme="0" tint="-0.14996795556505021"/>
        </patternFill>
      </fill>
    </dxf>
    <dxf>
      <font>
        <color theme="0" tint="-0.14996795556505021"/>
      </font>
      <fill>
        <patternFill>
          <bgColor theme="0" tint="-0.14996795556505021"/>
        </patternFill>
      </fill>
    </dxf>
    <dxf>
      <font>
        <color rgb="FFFF8000"/>
      </font>
      <fill>
        <patternFill>
          <bgColor theme="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val="0"/>
        <i/>
        <color theme="1" tint="0.499984740745262"/>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FF8000"/>
      </font>
      <fill>
        <patternFill>
          <bgColor theme="1"/>
        </patternFill>
      </fill>
    </dxf>
  </dxfs>
  <tableStyles count="0" defaultTableStyle="TableStyleMedium9" defaultPivotStyle="PivotStyleLight16"/>
  <colors>
    <mruColors>
      <color rgb="FFBCEEBC"/>
      <color rgb="FF8DE38D"/>
      <color rgb="FFFFD966"/>
      <color rgb="FFDDEBF7"/>
      <color rgb="FFFF8000"/>
      <color rgb="FFFDE9D9"/>
      <color rgb="FFFFFFAF"/>
      <color rgb="FFFFFF99"/>
      <color rgb="FFFFFF9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368615</xdr:colOff>
      <xdr:row>0</xdr:row>
      <xdr:rowOff>39050</xdr:rowOff>
    </xdr:from>
    <xdr:to>
      <xdr:col>18</xdr:col>
      <xdr:colOff>501965</xdr:colOff>
      <xdr:row>1</xdr:row>
      <xdr:rowOff>324800</xdr:rowOff>
    </xdr:to>
    <xdr:pic>
      <xdr:nvPicPr>
        <xdr:cNvPr id="2" name="Picture 1">
          <a:extLst>
            <a:ext uri="{FF2B5EF4-FFF2-40B4-BE49-F238E27FC236}">
              <a16:creationId xmlns:a16="http://schemas.microsoft.com/office/drawing/2014/main" id="{BAABA357-DFBD-4F3C-8DFD-1C4397B52EC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8815" y="39050"/>
          <a:ext cx="685800" cy="685800"/>
        </a:xfrm>
        <a:prstGeom prst="rect">
          <a:avLst/>
        </a:prstGeom>
      </xdr:spPr>
    </xdr:pic>
    <xdr:clientData/>
  </xdr:twoCellAnchor>
  <xdr:twoCellAnchor editAs="oneCell">
    <xdr:from>
      <xdr:col>0</xdr:col>
      <xdr:colOff>61911</xdr:colOff>
      <xdr:row>0</xdr:row>
      <xdr:rowOff>52388</xdr:rowOff>
    </xdr:from>
    <xdr:to>
      <xdr:col>3</xdr:col>
      <xdr:colOff>247650</xdr:colOff>
      <xdr:row>1</xdr:row>
      <xdr:rowOff>338138</xdr:rowOff>
    </xdr:to>
    <xdr:pic>
      <xdr:nvPicPr>
        <xdr:cNvPr id="3" name="Picture 2">
          <a:extLst>
            <a:ext uri="{FF2B5EF4-FFF2-40B4-BE49-F238E27FC236}">
              <a16:creationId xmlns:a16="http://schemas.microsoft.com/office/drawing/2014/main" id="{F1BC60D2-24C9-4A86-8056-0A9F6A6365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1" y="52388"/>
          <a:ext cx="1557339"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4"/>
  <sheetViews>
    <sheetView showGridLines="0" tabSelected="1" zoomScaleNormal="100" zoomScaleSheetLayoutView="85" workbookViewId="0">
      <selection activeCell="D3" sqref="D3:J3"/>
    </sheetView>
  </sheetViews>
  <sheetFormatPr defaultColWidth="9.140625" defaultRowHeight="15" x14ac:dyDescent="0.25"/>
  <cols>
    <col min="1" max="6" width="5.7109375" style="4" customWidth="1"/>
    <col min="7" max="7" width="14.5703125" style="4" customWidth="1"/>
    <col min="8" max="8" width="5.7109375" style="4" customWidth="1"/>
    <col min="9" max="9" width="4" style="4" customWidth="1"/>
    <col min="10" max="10" width="5.7109375" style="4" customWidth="1"/>
    <col min="11" max="11" width="4.5703125" style="4" customWidth="1"/>
    <col min="12" max="13" width="5.7109375" style="4" customWidth="1"/>
    <col min="14" max="14" width="4.7109375" style="4" customWidth="1"/>
    <col min="15" max="16" width="5.7109375" style="4" customWidth="1"/>
    <col min="17" max="17" width="5.28515625" style="4" customWidth="1"/>
    <col min="18" max="18" width="6.140625" style="4" customWidth="1"/>
    <col min="19" max="21" width="5.7109375" style="4" customWidth="1"/>
    <col min="22" max="22" width="5.28515625" style="4" customWidth="1"/>
    <col min="23" max="23" width="8.7109375" style="4" customWidth="1"/>
    <col min="24" max="16384" width="9.140625" style="4"/>
  </cols>
  <sheetData>
    <row r="1" spans="1:22" ht="18" customHeight="1" x14ac:dyDescent="0.25">
      <c r="A1" s="341" t="str">
        <f>IF(OR(D3="(select business, government or individual)",D3=""),"Begin by choosing a selection below:","")</f>
        <v>Begin by choosing a selection below:</v>
      </c>
      <c r="B1" s="341"/>
      <c r="C1" s="341"/>
      <c r="E1" s="329" t="s">
        <v>33</v>
      </c>
      <c r="F1" s="329"/>
      <c r="G1" s="329"/>
      <c r="H1" s="329"/>
      <c r="I1" s="329"/>
      <c r="J1" s="329"/>
      <c r="K1" s="329"/>
      <c r="L1" s="329"/>
      <c r="M1" s="329"/>
      <c r="N1" s="329"/>
      <c r="O1" s="329"/>
      <c r="P1" s="329"/>
      <c r="Q1" s="329"/>
      <c r="R1" s="329"/>
      <c r="S1" s="329"/>
      <c r="T1" s="13"/>
      <c r="U1" s="13"/>
      <c r="V1" s="13"/>
    </row>
    <row r="2" spans="1:22" ht="21" customHeight="1" thickBot="1" x14ac:dyDescent="0.3">
      <c r="A2" s="342"/>
      <c r="B2" s="342"/>
      <c r="C2" s="342"/>
      <c r="D2" s="9"/>
      <c r="E2" s="330" t="s">
        <v>43</v>
      </c>
      <c r="F2" s="330"/>
      <c r="G2" s="330"/>
      <c r="H2" s="330"/>
      <c r="I2" s="330"/>
      <c r="J2" s="330"/>
      <c r="K2" s="330"/>
      <c r="L2" s="330"/>
      <c r="M2" s="330"/>
      <c r="N2" s="330"/>
      <c r="O2" s="330"/>
      <c r="P2" s="330"/>
      <c r="Q2" s="330"/>
      <c r="R2" s="330"/>
      <c r="S2" s="330"/>
      <c r="T2" s="14"/>
      <c r="U2" s="14"/>
      <c r="V2" s="14"/>
    </row>
    <row r="3" spans="1:22" ht="18" customHeight="1" thickTop="1" thickBot="1" x14ac:dyDescent="0.3">
      <c r="A3" s="332" t="s">
        <v>59</v>
      </c>
      <c r="B3" s="333"/>
      <c r="C3" s="333"/>
      <c r="D3" s="334" t="s">
        <v>63</v>
      </c>
      <c r="E3" s="334"/>
      <c r="F3" s="334"/>
      <c r="G3" s="334"/>
      <c r="H3" s="334"/>
      <c r="I3" s="334"/>
      <c r="J3" s="334"/>
      <c r="K3" s="256"/>
      <c r="L3" s="256"/>
      <c r="M3" s="256"/>
      <c r="N3" s="256"/>
      <c r="O3" s="256"/>
      <c r="P3" s="256"/>
      <c r="Q3" s="256"/>
      <c r="R3" s="256"/>
      <c r="S3" s="256"/>
      <c r="T3" s="256"/>
      <c r="U3" s="256"/>
      <c r="V3" s="257"/>
    </row>
    <row r="4" spans="1:22" ht="15" customHeight="1" x14ac:dyDescent="0.25">
      <c r="A4" s="272" t="s">
        <v>37</v>
      </c>
      <c r="B4" s="273"/>
      <c r="C4" s="266"/>
      <c r="D4" s="267"/>
      <c r="E4" s="267"/>
      <c r="F4" s="267"/>
      <c r="G4" s="267"/>
      <c r="H4" s="268"/>
      <c r="I4" s="263" t="str">
        <f>IF(D3="an Individual/Owner Operator (OO)","Social Security #",IF(OR(D3="a Business",D3="a Government Entity"),"Tax ID #",""))</f>
        <v/>
      </c>
      <c r="J4" s="264"/>
      <c r="K4" s="265"/>
      <c r="L4" s="266"/>
      <c r="M4" s="267"/>
      <c r="N4" s="268"/>
      <c r="O4" s="263" t="s">
        <v>67</v>
      </c>
      <c r="P4" s="265"/>
      <c r="Q4" s="335"/>
      <c r="R4" s="336"/>
      <c r="S4" s="336"/>
      <c r="T4" s="336"/>
      <c r="U4" s="336"/>
      <c r="V4" s="337"/>
    </row>
    <row r="5" spans="1:22" ht="15" customHeight="1" x14ac:dyDescent="0.25">
      <c r="A5" s="234" t="s">
        <v>78</v>
      </c>
      <c r="B5" s="235"/>
      <c r="C5" s="276"/>
      <c r="D5" s="276"/>
      <c r="E5" s="276"/>
      <c r="F5" s="276"/>
      <c r="G5" s="276"/>
      <c r="H5" s="280" t="str">
        <f>IF(D3="a Business","Business Type",IF(D3="a Government Entity","Jurisdiction Type",""))</f>
        <v/>
      </c>
      <c r="I5" s="281"/>
      <c r="J5" s="282"/>
      <c r="K5" s="286"/>
      <c r="L5" s="287"/>
      <c r="M5" s="287"/>
      <c r="N5" s="288"/>
      <c r="O5" s="283" t="s">
        <v>79</v>
      </c>
      <c r="P5" s="284"/>
      <c r="Q5" s="285"/>
      <c r="R5" s="16"/>
      <c r="S5" s="277" t="s">
        <v>11</v>
      </c>
      <c r="T5" s="278"/>
      <c r="U5" s="279"/>
      <c r="V5" s="17"/>
    </row>
    <row r="6" spans="1:22" ht="15" customHeight="1" x14ac:dyDescent="0.25">
      <c r="A6" s="239" t="s">
        <v>7</v>
      </c>
      <c r="B6" s="231"/>
      <c r="C6" s="231"/>
      <c r="D6" s="240" t="s">
        <v>34</v>
      </c>
      <c r="E6" s="240"/>
      <c r="F6" s="237"/>
      <c r="G6" s="237"/>
      <c r="H6" s="237"/>
      <c r="I6" s="237"/>
      <c r="J6" s="237"/>
      <c r="K6" s="12" t="s">
        <v>12</v>
      </c>
      <c r="L6" s="237"/>
      <c r="M6" s="237"/>
      <c r="N6" s="237"/>
      <c r="O6" s="12" t="s">
        <v>35</v>
      </c>
      <c r="P6" s="238"/>
      <c r="Q6" s="238"/>
      <c r="R6" s="240" t="s">
        <v>13</v>
      </c>
      <c r="S6" s="240"/>
      <c r="T6" s="237"/>
      <c r="U6" s="237"/>
      <c r="V6" s="241"/>
    </row>
    <row r="7" spans="1:22" ht="15" customHeight="1" x14ac:dyDescent="0.25">
      <c r="A7" s="239" t="str">
        <f>CONCATENATE("Is the mailing address the same as the physical address?   ",CHAR(187))</f>
        <v>Is the mailing address the same as the physical address?   »</v>
      </c>
      <c r="B7" s="231"/>
      <c r="C7" s="231"/>
      <c r="D7" s="231"/>
      <c r="E7" s="231"/>
      <c r="F7" s="231"/>
      <c r="G7" s="231"/>
      <c r="H7" s="231"/>
      <c r="I7" s="231"/>
      <c r="J7" s="6"/>
      <c r="K7" s="338" t="str">
        <f>IF(OR(C4="",L4="",Q5="",F6="",L6="",P6="",T6=""),"",IF(J7="","The question at left must be answered before continuing.",""))</f>
        <v/>
      </c>
      <c r="L7" s="338"/>
      <c r="M7" s="338"/>
      <c r="N7" s="338"/>
      <c r="O7" s="338"/>
      <c r="P7" s="338"/>
      <c r="Q7" s="338"/>
      <c r="R7" s="338"/>
      <c r="S7" s="338"/>
      <c r="T7" s="338"/>
      <c r="U7" s="338"/>
      <c r="V7" s="339"/>
    </row>
    <row r="8" spans="1:22" ht="15" customHeight="1" thickBot="1" x14ac:dyDescent="0.3">
      <c r="A8" s="340" t="s">
        <v>6</v>
      </c>
      <c r="B8" s="313"/>
      <c r="C8" s="313"/>
      <c r="D8" s="271" t="s">
        <v>34</v>
      </c>
      <c r="E8" s="271"/>
      <c r="F8" s="204"/>
      <c r="G8" s="204"/>
      <c r="H8" s="204"/>
      <c r="I8" s="204"/>
      <c r="J8" s="204"/>
      <c r="K8" s="11" t="s">
        <v>12</v>
      </c>
      <c r="L8" s="204"/>
      <c r="M8" s="204"/>
      <c r="N8" s="204"/>
      <c r="O8" s="11" t="s">
        <v>35</v>
      </c>
      <c r="P8" s="270"/>
      <c r="Q8" s="270"/>
      <c r="R8" s="292"/>
      <c r="S8" s="293"/>
      <c r="T8" s="293"/>
      <c r="U8" s="293"/>
      <c r="V8" s="294"/>
    </row>
    <row r="9" spans="1:22" ht="18" customHeight="1" thickTop="1" thickBot="1" x14ac:dyDescent="0.3">
      <c r="A9" s="245" t="s">
        <v>74</v>
      </c>
      <c r="B9" s="246"/>
      <c r="C9" s="246"/>
      <c r="D9" s="246"/>
      <c r="E9" s="246"/>
      <c r="F9" s="246"/>
      <c r="G9" s="246"/>
      <c r="H9" s="246"/>
      <c r="I9" s="246"/>
      <c r="J9" s="246"/>
      <c r="K9" s="246"/>
      <c r="L9" s="246"/>
      <c r="M9" s="246"/>
      <c r="N9" s="246"/>
      <c r="O9" s="246"/>
      <c r="P9" s="246"/>
      <c r="Q9" s="246"/>
      <c r="R9" s="246"/>
      <c r="S9" s="246"/>
      <c r="T9" s="246"/>
      <c r="U9" s="246"/>
      <c r="V9" s="247"/>
    </row>
    <row r="10" spans="1:22" ht="15" customHeight="1" x14ac:dyDescent="0.25">
      <c r="A10" s="314" t="s">
        <v>36</v>
      </c>
      <c r="B10" s="315"/>
      <c r="C10" s="117" t="s">
        <v>46</v>
      </c>
      <c r="D10" s="139"/>
      <c r="E10" s="10" t="s">
        <v>27</v>
      </c>
      <c r="F10" s="266"/>
      <c r="G10" s="268"/>
      <c r="H10" s="269" t="s">
        <v>69</v>
      </c>
      <c r="I10" s="269"/>
      <c r="J10" s="266"/>
      <c r="K10" s="267"/>
      <c r="L10" s="268"/>
      <c r="M10" s="10" t="s">
        <v>29</v>
      </c>
      <c r="N10" s="266"/>
      <c r="O10" s="267"/>
      <c r="P10" s="268"/>
      <c r="Q10" s="117" t="s">
        <v>28</v>
      </c>
      <c r="R10" s="139"/>
      <c r="S10" s="304"/>
      <c r="T10" s="304"/>
      <c r="U10" s="304"/>
      <c r="V10" s="305"/>
    </row>
    <row r="11" spans="1:22" ht="15" customHeight="1" x14ac:dyDescent="0.25">
      <c r="A11" s="239" t="s">
        <v>10</v>
      </c>
      <c r="B11" s="231"/>
      <c r="C11" s="237"/>
      <c r="D11" s="237"/>
      <c r="E11" s="237"/>
      <c r="F11" s="237"/>
      <c r="G11" s="237"/>
      <c r="H11" s="237"/>
      <c r="I11" s="231" t="s">
        <v>68</v>
      </c>
      <c r="J11" s="231"/>
      <c r="K11" s="231"/>
      <c r="L11" s="231"/>
      <c r="M11" s="231"/>
      <c r="N11" s="6"/>
      <c r="O11" s="232"/>
      <c r="P11" s="232"/>
      <c r="Q11" s="232"/>
      <c r="R11" s="232"/>
      <c r="S11" s="232"/>
      <c r="T11" s="232"/>
      <c r="U11" s="232"/>
      <c r="V11" s="233"/>
    </row>
    <row r="12" spans="1:22" ht="15" customHeight="1" x14ac:dyDescent="0.25">
      <c r="A12" s="239" t="s">
        <v>42</v>
      </c>
      <c r="B12" s="231"/>
      <c r="C12" s="248"/>
      <c r="D12" s="237"/>
      <c r="E12" s="237"/>
      <c r="F12" s="237"/>
      <c r="G12" s="237"/>
      <c r="H12" s="237"/>
      <c r="I12" s="237"/>
      <c r="J12" s="231" t="s">
        <v>38</v>
      </c>
      <c r="K12" s="231"/>
      <c r="L12" s="231"/>
      <c r="M12" s="244"/>
      <c r="N12" s="244"/>
      <c r="O12" s="244"/>
      <c r="P12" s="231" t="s">
        <v>39</v>
      </c>
      <c r="Q12" s="231"/>
      <c r="R12" s="231"/>
      <c r="S12" s="231"/>
      <c r="T12" s="237"/>
      <c r="U12" s="237"/>
      <c r="V12" s="241"/>
    </row>
    <row r="13" spans="1:22" ht="15" customHeight="1" x14ac:dyDescent="0.25">
      <c r="A13" s="258"/>
      <c r="B13" s="253"/>
      <c r="C13" s="253"/>
      <c r="D13" s="253"/>
      <c r="E13" s="253"/>
      <c r="F13" s="253"/>
      <c r="G13" s="253"/>
      <c r="H13" s="253"/>
      <c r="I13" s="259"/>
      <c r="J13" s="231" t="s">
        <v>40</v>
      </c>
      <c r="K13" s="231"/>
      <c r="L13" s="231"/>
      <c r="M13" s="244"/>
      <c r="N13" s="244"/>
      <c r="O13" s="244"/>
      <c r="P13" s="231" t="s">
        <v>41</v>
      </c>
      <c r="Q13" s="231"/>
      <c r="R13" s="231"/>
      <c r="S13" s="231"/>
      <c r="T13" s="237"/>
      <c r="U13" s="237"/>
      <c r="V13" s="241"/>
    </row>
    <row r="14" spans="1:22" ht="15" customHeight="1" x14ac:dyDescent="0.25">
      <c r="A14" s="239" t="str">
        <f>CONCATENATE("Is the PM's address the same as the address entered above?   ",CHAR(187))</f>
        <v>Is the PM's address the same as the address entered above?   »</v>
      </c>
      <c r="B14" s="231"/>
      <c r="C14" s="231"/>
      <c r="D14" s="231"/>
      <c r="E14" s="231"/>
      <c r="F14" s="231"/>
      <c r="G14" s="231"/>
      <c r="H14" s="231"/>
      <c r="I14" s="231"/>
      <c r="J14" s="7"/>
      <c r="K14" s="252"/>
      <c r="L14" s="253"/>
      <c r="M14" s="253"/>
      <c r="N14" s="253"/>
      <c r="O14" s="253"/>
      <c r="P14" s="253"/>
      <c r="Q14" s="253"/>
      <c r="R14" s="274"/>
      <c r="S14" s="274"/>
      <c r="T14" s="274"/>
      <c r="U14" s="274"/>
      <c r="V14" s="275"/>
    </row>
    <row r="15" spans="1:22" ht="15" customHeight="1" x14ac:dyDescent="0.25">
      <c r="A15" s="239" t="s">
        <v>7</v>
      </c>
      <c r="B15" s="231"/>
      <c r="C15" s="231"/>
      <c r="D15" s="240" t="s">
        <v>34</v>
      </c>
      <c r="E15" s="240"/>
      <c r="F15" s="237"/>
      <c r="G15" s="237"/>
      <c r="H15" s="237"/>
      <c r="I15" s="237"/>
      <c r="J15" s="237"/>
      <c r="K15" s="12" t="s">
        <v>12</v>
      </c>
      <c r="L15" s="237"/>
      <c r="M15" s="237"/>
      <c r="N15" s="237"/>
      <c r="O15" s="12" t="s">
        <v>35</v>
      </c>
      <c r="P15" s="238"/>
      <c r="Q15" s="238"/>
      <c r="R15" s="295"/>
      <c r="S15" s="296"/>
      <c r="T15" s="296"/>
      <c r="U15" s="296"/>
      <c r="V15" s="297"/>
    </row>
    <row r="16" spans="1:22" ht="15" customHeight="1" x14ac:dyDescent="0.25">
      <c r="A16" s="239" t="str">
        <f>CONCATENATE("Is the mailing address the same as the physical address?   ",CHAR(187))</f>
        <v>Is the mailing address the same as the physical address?   »</v>
      </c>
      <c r="B16" s="231"/>
      <c r="C16" s="231"/>
      <c r="D16" s="231"/>
      <c r="E16" s="231"/>
      <c r="F16" s="231"/>
      <c r="G16" s="231"/>
      <c r="H16" s="231"/>
      <c r="I16" s="231"/>
      <c r="J16" s="6"/>
      <c r="K16" s="289"/>
      <c r="L16" s="289"/>
      <c r="M16" s="289"/>
      <c r="N16" s="289"/>
      <c r="O16" s="289"/>
      <c r="P16" s="289"/>
      <c r="Q16" s="289"/>
      <c r="R16" s="290"/>
      <c r="S16" s="290"/>
      <c r="T16" s="290"/>
      <c r="U16" s="290"/>
      <c r="V16" s="291"/>
    </row>
    <row r="17" spans="1:22" ht="15" customHeight="1" x14ac:dyDescent="0.25">
      <c r="A17" s="234" t="s">
        <v>6</v>
      </c>
      <c r="B17" s="235"/>
      <c r="C17" s="235"/>
      <c r="D17" s="236" t="s">
        <v>34</v>
      </c>
      <c r="E17" s="236"/>
      <c r="F17" s="237"/>
      <c r="G17" s="237"/>
      <c r="H17" s="237"/>
      <c r="I17" s="237"/>
      <c r="J17" s="237"/>
      <c r="K17" s="15" t="s">
        <v>12</v>
      </c>
      <c r="L17" s="237"/>
      <c r="M17" s="237"/>
      <c r="N17" s="237"/>
      <c r="O17" s="15" t="s">
        <v>35</v>
      </c>
      <c r="P17" s="238"/>
      <c r="Q17" s="238"/>
      <c r="R17" s="298"/>
      <c r="S17" s="299"/>
      <c r="T17" s="299"/>
      <c r="U17" s="299"/>
      <c r="V17" s="300"/>
    </row>
    <row r="18" spans="1:22" ht="15" customHeight="1" thickBot="1" x14ac:dyDescent="0.3">
      <c r="A18" s="209" t="str">
        <f>IF(D3="an Individual/Owner Operator (OO)",CONCATENATE("Will the PM also be serving as the Contract Signatory?  ",CHAR(187)),CONCATENATE("Will the Project Manager also be serving as the Contract Signatory?   ",CHAR(187)))</f>
        <v>Will the Project Manager also be serving as the Contract Signatory?   »</v>
      </c>
      <c r="B18" s="202"/>
      <c r="C18" s="202"/>
      <c r="D18" s="202"/>
      <c r="E18" s="202"/>
      <c r="F18" s="202"/>
      <c r="G18" s="202"/>
      <c r="H18" s="202"/>
      <c r="I18" s="202"/>
      <c r="J18" s="202"/>
      <c r="K18" s="140"/>
      <c r="L18" s="242" t="str">
        <f>IF(AND(J14="",K18=""),"",IF(K18="Yes","Proceed to the space for additional contacts below.",IF(K18="No","Proceed to the Contract Signatory section.",IF(K18="","The question at left must be answered before continuing.",""))))</f>
        <v/>
      </c>
      <c r="M18" s="242"/>
      <c r="N18" s="242"/>
      <c r="O18" s="242"/>
      <c r="P18" s="242"/>
      <c r="Q18" s="242"/>
      <c r="R18" s="242"/>
      <c r="S18" s="242"/>
      <c r="T18" s="242"/>
      <c r="U18" s="242"/>
      <c r="V18" s="243"/>
    </row>
    <row r="19" spans="1:22" ht="18" customHeight="1" thickTop="1" thickBot="1" x14ac:dyDescent="0.3">
      <c r="A19" s="245" t="s">
        <v>52</v>
      </c>
      <c r="B19" s="246"/>
      <c r="C19" s="246"/>
      <c r="D19" s="246"/>
      <c r="E19" s="246"/>
      <c r="F19" s="246"/>
      <c r="G19" s="246"/>
      <c r="H19" s="246"/>
      <c r="I19" s="246"/>
      <c r="J19" s="246"/>
      <c r="K19" s="246"/>
      <c r="L19" s="246"/>
      <c r="M19" s="246"/>
      <c r="N19" s="246"/>
      <c r="O19" s="246"/>
      <c r="P19" s="246"/>
      <c r="Q19" s="246"/>
      <c r="R19" s="246"/>
      <c r="S19" s="246"/>
      <c r="T19" s="246"/>
      <c r="U19" s="246"/>
      <c r="V19" s="247"/>
    </row>
    <row r="20" spans="1:22" ht="15" customHeight="1" x14ac:dyDescent="0.25">
      <c r="A20" s="314" t="s">
        <v>36</v>
      </c>
      <c r="B20" s="315"/>
      <c r="C20" s="10" t="s">
        <v>46</v>
      </c>
      <c r="D20" s="139"/>
      <c r="E20" s="10" t="s">
        <v>27</v>
      </c>
      <c r="F20" s="266"/>
      <c r="G20" s="268"/>
      <c r="H20" s="321" t="s">
        <v>69</v>
      </c>
      <c r="I20" s="322"/>
      <c r="J20" s="266"/>
      <c r="K20" s="267"/>
      <c r="L20" s="268"/>
      <c r="M20" s="10" t="s">
        <v>29</v>
      </c>
      <c r="N20" s="266"/>
      <c r="O20" s="267"/>
      <c r="P20" s="268"/>
      <c r="Q20" s="10" t="s">
        <v>28</v>
      </c>
      <c r="R20" s="139"/>
      <c r="S20" s="306"/>
      <c r="T20" s="306"/>
      <c r="U20" s="306"/>
      <c r="V20" s="307"/>
    </row>
    <row r="21" spans="1:22" ht="15" customHeight="1" x14ac:dyDescent="0.25">
      <c r="A21" s="323" t="str">
        <f>IF(D3="an Individual/Owner Operator (OO)","Relation to OO","Job Title")</f>
        <v>Job Title</v>
      </c>
      <c r="B21" s="324"/>
      <c r="C21" s="325"/>
      <c r="D21" s="326"/>
      <c r="E21" s="327"/>
      <c r="F21" s="327"/>
      <c r="G21" s="327"/>
      <c r="H21" s="328"/>
      <c r="I21" s="252"/>
      <c r="J21" s="253"/>
      <c r="K21" s="253"/>
      <c r="L21" s="253"/>
      <c r="M21" s="253"/>
      <c r="N21" s="253"/>
      <c r="O21" s="253"/>
      <c r="P21" s="253"/>
      <c r="Q21" s="253"/>
      <c r="R21" s="253"/>
      <c r="S21" s="254"/>
      <c r="T21" s="254"/>
      <c r="U21" s="254"/>
      <c r="V21" s="255"/>
    </row>
    <row r="22" spans="1:22" ht="15" customHeight="1" x14ac:dyDescent="0.25">
      <c r="A22" s="323" t="s">
        <v>42</v>
      </c>
      <c r="B22" s="324"/>
      <c r="C22" s="325"/>
      <c r="D22" s="331"/>
      <c r="E22" s="327"/>
      <c r="F22" s="327"/>
      <c r="G22" s="327"/>
      <c r="H22" s="327"/>
      <c r="I22" s="328"/>
      <c r="J22" s="231" t="s">
        <v>38</v>
      </c>
      <c r="K22" s="231"/>
      <c r="L22" s="231"/>
      <c r="M22" s="244"/>
      <c r="N22" s="244"/>
      <c r="O22" s="244"/>
      <c r="P22" s="231" t="s">
        <v>39</v>
      </c>
      <c r="Q22" s="231"/>
      <c r="R22" s="231"/>
      <c r="S22" s="231"/>
      <c r="T22" s="237"/>
      <c r="U22" s="237"/>
      <c r="V22" s="241"/>
    </row>
    <row r="23" spans="1:22" ht="15" customHeight="1" x14ac:dyDescent="0.25">
      <c r="A23" s="308"/>
      <c r="B23" s="309"/>
      <c r="C23" s="309"/>
      <c r="D23" s="309"/>
      <c r="E23" s="309"/>
      <c r="F23" s="309"/>
      <c r="G23" s="309"/>
      <c r="H23" s="309"/>
      <c r="I23" s="309"/>
      <c r="J23" s="231" t="s">
        <v>40</v>
      </c>
      <c r="K23" s="231"/>
      <c r="L23" s="231"/>
      <c r="M23" s="244"/>
      <c r="N23" s="244"/>
      <c r="O23" s="244"/>
      <c r="P23" s="231" t="s">
        <v>41</v>
      </c>
      <c r="Q23" s="231"/>
      <c r="R23" s="231"/>
      <c r="S23" s="231"/>
      <c r="T23" s="237"/>
      <c r="U23" s="237"/>
      <c r="V23" s="241"/>
    </row>
    <row r="24" spans="1:22" ht="15" customHeight="1" x14ac:dyDescent="0.25">
      <c r="A24" s="239" t="str">
        <f>CONCATENATE("Is the Signatory's address the same as the address entered at top?   ",CHAR(187))</f>
        <v>Is the Signatory's address the same as the address entered at top?   »</v>
      </c>
      <c r="B24" s="231"/>
      <c r="C24" s="231"/>
      <c r="D24" s="231"/>
      <c r="E24" s="231"/>
      <c r="F24" s="231"/>
      <c r="G24" s="231"/>
      <c r="H24" s="231"/>
      <c r="I24" s="231"/>
      <c r="J24" s="7"/>
      <c r="K24" s="260" t="str">
        <f>IF(J24&lt;&gt;"","Proceed to the space for additional contacts below.","")</f>
        <v/>
      </c>
      <c r="L24" s="261"/>
      <c r="M24" s="261"/>
      <c r="N24" s="261"/>
      <c r="O24" s="261"/>
      <c r="P24" s="261"/>
      <c r="Q24" s="261"/>
      <c r="R24" s="261"/>
      <c r="S24" s="261"/>
      <c r="T24" s="261"/>
      <c r="U24" s="261"/>
      <c r="V24" s="262"/>
    </row>
    <row r="25" spans="1:22" ht="15" customHeight="1" x14ac:dyDescent="0.25">
      <c r="A25" s="239" t="s">
        <v>7</v>
      </c>
      <c r="B25" s="231"/>
      <c r="C25" s="231"/>
      <c r="D25" s="240" t="s">
        <v>34</v>
      </c>
      <c r="E25" s="240"/>
      <c r="F25" s="237"/>
      <c r="G25" s="237"/>
      <c r="H25" s="237"/>
      <c r="I25" s="237"/>
      <c r="J25" s="237"/>
      <c r="K25" s="12" t="s">
        <v>12</v>
      </c>
      <c r="L25" s="237"/>
      <c r="M25" s="237"/>
      <c r="N25" s="237"/>
      <c r="O25" s="12" t="s">
        <v>35</v>
      </c>
      <c r="P25" s="238"/>
      <c r="Q25" s="238"/>
      <c r="R25" s="301"/>
      <c r="S25" s="302"/>
      <c r="T25" s="302"/>
      <c r="U25" s="302"/>
      <c r="V25" s="303"/>
    </row>
    <row r="26" spans="1:22" ht="15" customHeight="1" x14ac:dyDescent="0.25">
      <c r="A26" s="239" t="str">
        <f>CONCATENATE("Is the mailing address the same as the physical address?   ",CHAR(187))</f>
        <v>Is the mailing address the same as the physical address?   »</v>
      </c>
      <c r="B26" s="231"/>
      <c r="C26" s="231"/>
      <c r="D26" s="231"/>
      <c r="E26" s="231"/>
      <c r="F26" s="231"/>
      <c r="G26" s="231"/>
      <c r="H26" s="231"/>
      <c r="I26" s="231"/>
      <c r="J26" s="6"/>
      <c r="K26" s="289"/>
      <c r="L26" s="289"/>
      <c r="M26" s="289"/>
      <c r="N26" s="289"/>
      <c r="O26" s="289"/>
      <c r="P26" s="289"/>
      <c r="Q26" s="289"/>
      <c r="R26" s="290"/>
      <c r="S26" s="290"/>
      <c r="T26" s="290"/>
      <c r="U26" s="290"/>
      <c r="V26" s="291"/>
    </row>
    <row r="27" spans="1:22" ht="15" customHeight="1" thickBot="1" x14ac:dyDescent="0.3">
      <c r="A27" s="234" t="s">
        <v>6</v>
      </c>
      <c r="B27" s="235"/>
      <c r="C27" s="235"/>
      <c r="D27" s="236" t="s">
        <v>34</v>
      </c>
      <c r="E27" s="236"/>
      <c r="F27" s="237"/>
      <c r="G27" s="237"/>
      <c r="H27" s="237"/>
      <c r="I27" s="237"/>
      <c r="J27" s="237"/>
      <c r="K27" s="15" t="s">
        <v>12</v>
      </c>
      <c r="L27" s="237"/>
      <c r="M27" s="237"/>
      <c r="N27" s="237"/>
      <c r="O27" s="15" t="s">
        <v>35</v>
      </c>
      <c r="P27" s="238"/>
      <c r="Q27" s="238"/>
      <c r="R27" s="249"/>
      <c r="S27" s="250"/>
      <c r="T27" s="250"/>
      <c r="U27" s="250"/>
      <c r="V27" s="251"/>
    </row>
    <row r="28" spans="1:22" ht="18" customHeight="1" thickTop="1" thickBot="1" x14ac:dyDescent="0.3">
      <c r="A28" s="206" t="str">
        <f xml:space="preserve">
IF(K18="No",CONCATENATE("Are there additional contacts, besides the Project Manager and Contract Signatory, who should be CC'd on all email correspondence?   ",CHAR(187)),
IF(K18="Yes",CONCATENATE("Are there additional contacts, besides the Project Manager, who should be CC'd on all email correspondence?   ",CHAR(187)),
""))</f>
        <v/>
      </c>
      <c r="B28" s="207"/>
      <c r="C28" s="207"/>
      <c r="D28" s="207"/>
      <c r="E28" s="207"/>
      <c r="F28" s="207"/>
      <c r="G28" s="207"/>
      <c r="H28" s="207"/>
      <c r="I28" s="207"/>
      <c r="J28" s="207"/>
      <c r="K28" s="207"/>
      <c r="L28" s="207"/>
      <c r="M28" s="207"/>
      <c r="N28" s="207"/>
      <c r="O28" s="207"/>
      <c r="P28" s="207"/>
      <c r="Q28" s="207"/>
      <c r="R28" s="207"/>
      <c r="S28" s="207"/>
      <c r="T28" s="207"/>
      <c r="U28" s="208"/>
      <c r="V28" s="8"/>
    </row>
    <row r="29" spans="1:22" ht="15" customHeight="1" x14ac:dyDescent="0.25">
      <c r="A29" s="228" t="s">
        <v>64</v>
      </c>
      <c r="B29" s="229"/>
      <c r="C29" s="230"/>
      <c r="D29" s="230"/>
      <c r="E29" s="229" t="s">
        <v>65</v>
      </c>
      <c r="F29" s="229"/>
      <c r="G29" s="141"/>
      <c r="H29" s="229" t="s">
        <v>66</v>
      </c>
      <c r="I29" s="229"/>
      <c r="J29" s="230"/>
      <c r="K29" s="230"/>
      <c r="L29" s="230"/>
      <c r="M29" s="230"/>
      <c r="N29" s="229" t="s">
        <v>42</v>
      </c>
      <c r="O29" s="229"/>
      <c r="P29" s="310"/>
      <c r="Q29" s="230"/>
      <c r="R29" s="230"/>
      <c r="S29" s="230"/>
      <c r="T29" s="230"/>
      <c r="U29" s="230"/>
      <c r="V29" s="311"/>
    </row>
    <row r="30" spans="1:22" ht="15" customHeight="1" thickBot="1" x14ac:dyDescent="0.3">
      <c r="A30" s="209" t="s">
        <v>64</v>
      </c>
      <c r="B30" s="202"/>
      <c r="C30" s="204"/>
      <c r="D30" s="204"/>
      <c r="E30" s="202" t="s">
        <v>65</v>
      </c>
      <c r="F30" s="202"/>
      <c r="G30" s="134"/>
      <c r="H30" s="202" t="s">
        <v>66</v>
      </c>
      <c r="I30" s="202"/>
      <c r="J30" s="204"/>
      <c r="K30" s="204"/>
      <c r="L30" s="204"/>
      <c r="M30" s="204"/>
      <c r="N30" s="202" t="s">
        <v>42</v>
      </c>
      <c r="O30" s="202"/>
      <c r="P30" s="203"/>
      <c r="Q30" s="204"/>
      <c r="R30" s="204"/>
      <c r="S30" s="204"/>
      <c r="T30" s="204"/>
      <c r="U30" s="204"/>
      <c r="V30" s="205"/>
    </row>
    <row r="31" spans="1:22" ht="18" customHeight="1" thickTop="1" thickBot="1" x14ac:dyDescent="0.3">
      <c r="A31" s="245" t="s">
        <v>44</v>
      </c>
      <c r="B31" s="246"/>
      <c r="C31" s="246"/>
      <c r="D31" s="246"/>
      <c r="E31" s="246"/>
      <c r="F31" s="246"/>
      <c r="G31" s="246"/>
      <c r="H31" s="246"/>
      <c r="I31" s="246"/>
      <c r="J31" s="246"/>
      <c r="K31" s="246"/>
      <c r="L31" s="246"/>
      <c r="M31" s="246"/>
      <c r="N31" s="246"/>
      <c r="O31" s="246"/>
      <c r="P31" s="246"/>
      <c r="Q31" s="246"/>
      <c r="R31" s="246"/>
      <c r="S31" s="246"/>
      <c r="T31" s="246"/>
      <c r="U31" s="246"/>
      <c r="V31" s="247"/>
    </row>
    <row r="32" spans="1:22" ht="15" customHeight="1" x14ac:dyDescent="0.25">
      <c r="A32" s="314" t="str">
        <f>CONCATENATE("Do you own your truck(s) and related equip free and clear or are there still debts?   ",CHAR(187))</f>
        <v>Do you own your truck(s) and related equip free and clear or are there still debts?   »</v>
      </c>
      <c r="B32" s="315"/>
      <c r="C32" s="315"/>
      <c r="D32" s="315"/>
      <c r="E32" s="315"/>
      <c r="F32" s="315"/>
      <c r="G32" s="315"/>
      <c r="H32" s="315"/>
      <c r="I32" s="315"/>
      <c r="J32" s="315"/>
      <c r="K32" s="315"/>
      <c r="L32" s="318"/>
      <c r="M32" s="319"/>
      <c r="N32" s="319"/>
      <c r="O32" s="320"/>
      <c r="P32" s="316"/>
      <c r="Q32" s="316"/>
      <c r="R32" s="316"/>
      <c r="S32" s="316"/>
      <c r="T32" s="316"/>
      <c r="U32" s="316"/>
      <c r="V32" s="317"/>
    </row>
    <row r="33" spans="1:22" ht="15" customHeight="1" x14ac:dyDescent="0.25">
      <c r="A33" s="239" t="str">
        <f>CONCATENATE("Will you be seeking financial assistance from a lender to help fund this project?   ",CHAR(187))</f>
        <v>Will you be seeking financial assistance from a lender to help fund this project?   »</v>
      </c>
      <c r="B33" s="231"/>
      <c r="C33" s="231"/>
      <c r="D33" s="231"/>
      <c r="E33" s="231"/>
      <c r="F33" s="231"/>
      <c r="G33" s="231"/>
      <c r="H33" s="231"/>
      <c r="I33" s="231"/>
      <c r="J33" s="231"/>
      <c r="K33" s="231"/>
      <c r="L33" s="6"/>
      <c r="M33" s="235" t="s">
        <v>45</v>
      </c>
      <c r="N33" s="235"/>
      <c r="O33" s="235"/>
      <c r="P33" s="237"/>
      <c r="Q33" s="237"/>
      <c r="R33" s="237"/>
      <c r="S33" s="237"/>
      <c r="T33" s="237"/>
      <c r="U33" s="237"/>
      <c r="V33" s="241"/>
    </row>
    <row r="34" spans="1:22" ht="15" customHeight="1" thickBot="1" x14ac:dyDescent="0.3">
      <c r="A34" s="209" t="str">
        <f>CONCATENATE("Will you be seeking additional grants or tax credits/incentives for this project?   ",CHAR(187))</f>
        <v>Will you be seeking additional grants or tax credits/incentives for this project?   »</v>
      </c>
      <c r="B34" s="202"/>
      <c r="C34" s="202"/>
      <c r="D34" s="202"/>
      <c r="E34" s="202"/>
      <c r="F34" s="202"/>
      <c r="G34" s="202"/>
      <c r="H34" s="202"/>
      <c r="I34" s="202"/>
      <c r="J34" s="202"/>
      <c r="K34" s="202"/>
      <c r="L34" s="140"/>
      <c r="M34" s="313" t="s">
        <v>77</v>
      </c>
      <c r="N34" s="313"/>
      <c r="O34" s="313"/>
      <c r="P34" s="204"/>
      <c r="Q34" s="204"/>
      <c r="R34" s="204"/>
      <c r="S34" s="204"/>
      <c r="T34" s="204"/>
      <c r="U34" s="204"/>
      <c r="V34" s="205"/>
    </row>
    <row r="35" spans="1:22" ht="15" customHeight="1" thickTop="1" x14ac:dyDescent="0.25">
      <c r="A35" s="312" t="s">
        <v>75</v>
      </c>
      <c r="B35" s="312"/>
      <c r="C35" s="312"/>
      <c r="D35" s="312"/>
      <c r="E35" s="312"/>
      <c r="F35" s="312"/>
      <c r="G35" s="312"/>
      <c r="H35" s="312"/>
      <c r="I35" s="312"/>
      <c r="J35" s="312"/>
      <c r="K35" s="312"/>
      <c r="L35" s="312"/>
      <c r="M35" s="312"/>
      <c r="N35" s="312"/>
      <c r="O35" s="312"/>
      <c r="P35" s="312"/>
      <c r="Q35" s="312"/>
      <c r="R35" s="312"/>
      <c r="S35" s="312"/>
      <c r="T35" s="312"/>
      <c r="U35" s="312"/>
      <c r="V35" s="312"/>
    </row>
    <row r="36" spans="1:22" ht="15" customHeight="1" x14ac:dyDescent="0.25">
      <c r="A36" s="312"/>
      <c r="B36" s="312"/>
      <c r="C36" s="312"/>
      <c r="D36" s="312"/>
      <c r="E36" s="312"/>
      <c r="F36" s="312"/>
      <c r="G36" s="312"/>
      <c r="H36" s="312"/>
      <c r="I36" s="312"/>
      <c r="J36" s="312"/>
      <c r="K36" s="312"/>
      <c r="L36" s="312"/>
      <c r="M36" s="312"/>
      <c r="N36" s="312"/>
      <c r="O36" s="312"/>
      <c r="P36" s="312"/>
      <c r="Q36" s="312"/>
      <c r="R36" s="312"/>
      <c r="S36" s="312"/>
      <c r="T36" s="312"/>
      <c r="U36" s="312"/>
      <c r="V36" s="312"/>
    </row>
    <row r="37" spans="1:22" ht="15" customHeight="1" x14ac:dyDescent="0.25">
      <c r="A37" s="312"/>
      <c r="B37" s="312"/>
      <c r="C37" s="312"/>
      <c r="D37" s="312"/>
      <c r="E37" s="312"/>
      <c r="F37" s="312"/>
      <c r="G37" s="312"/>
      <c r="H37" s="312"/>
      <c r="I37" s="312"/>
      <c r="J37" s="312"/>
      <c r="K37" s="312"/>
      <c r="L37" s="312"/>
      <c r="M37" s="312"/>
      <c r="N37" s="312"/>
      <c r="O37" s="312"/>
      <c r="P37" s="312"/>
      <c r="Q37" s="312"/>
      <c r="R37" s="312"/>
      <c r="S37" s="312"/>
      <c r="T37" s="312"/>
      <c r="U37" s="312"/>
      <c r="V37" s="312"/>
    </row>
    <row r="38" spans="1:22" ht="5.0999999999999996" customHeight="1" thickBot="1" x14ac:dyDescent="0.3">
      <c r="A38" s="5"/>
      <c r="B38" s="5"/>
      <c r="C38" s="5"/>
      <c r="D38" s="5"/>
      <c r="E38" s="5"/>
      <c r="F38" s="5"/>
      <c r="G38" s="5"/>
      <c r="H38" s="5"/>
      <c r="I38" s="5"/>
      <c r="J38" s="5"/>
      <c r="K38" s="5"/>
      <c r="L38" s="5"/>
      <c r="M38" s="5"/>
      <c r="N38" s="5"/>
      <c r="O38" s="5"/>
      <c r="P38" s="5"/>
      <c r="Q38" s="5"/>
      <c r="R38" s="5"/>
      <c r="S38" s="5"/>
      <c r="T38" s="5"/>
      <c r="U38" s="5"/>
      <c r="V38" s="5"/>
    </row>
    <row r="39" spans="1:22" ht="18" customHeight="1" x14ac:dyDescent="0.25">
      <c r="A39" s="197" t="s">
        <v>80</v>
      </c>
      <c r="B39" s="198"/>
      <c r="C39" s="198"/>
      <c r="D39" s="198"/>
      <c r="E39" s="198"/>
      <c r="F39" s="198"/>
      <c r="G39" s="198"/>
      <c r="H39" s="198"/>
      <c r="I39" s="198"/>
      <c r="J39" s="198"/>
      <c r="K39" s="198"/>
      <c r="L39" s="198"/>
      <c r="M39" s="198"/>
      <c r="N39" s="198"/>
      <c r="O39" s="198"/>
      <c r="P39" s="198"/>
      <c r="Q39" s="198"/>
      <c r="R39" s="199"/>
      <c r="S39" s="200"/>
      <c r="T39" s="201"/>
      <c r="U39" s="201"/>
      <c r="V39" s="201"/>
    </row>
    <row r="40" spans="1:22" ht="18" customHeight="1" x14ac:dyDescent="0.25">
      <c r="A40" s="210" t="s">
        <v>81</v>
      </c>
      <c r="B40" s="211"/>
      <c r="C40" s="211"/>
      <c r="D40" s="216" t="s">
        <v>266</v>
      </c>
      <c r="E40" s="217"/>
      <c r="F40" s="217"/>
      <c r="G40" s="217"/>
      <c r="H40" s="222" t="s">
        <v>84</v>
      </c>
      <c r="I40" s="222"/>
      <c r="J40" s="222"/>
      <c r="K40" s="222"/>
      <c r="L40" s="223"/>
      <c r="M40" s="191" t="s">
        <v>265</v>
      </c>
      <c r="N40" s="191"/>
      <c r="O40" s="191"/>
      <c r="P40" s="191"/>
      <c r="Q40" s="191"/>
      <c r="R40" s="192"/>
      <c r="S40" s="5"/>
      <c r="T40" s="5"/>
      <c r="U40" s="5"/>
      <c r="V40" s="5"/>
    </row>
    <row r="41" spans="1:22" ht="18" customHeight="1" x14ac:dyDescent="0.25">
      <c r="A41" s="212" t="s">
        <v>82</v>
      </c>
      <c r="B41" s="213"/>
      <c r="C41" s="213"/>
      <c r="D41" s="218" t="s">
        <v>87</v>
      </c>
      <c r="E41" s="219"/>
      <c r="F41" s="219"/>
      <c r="G41" s="219"/>
      <c r="H41" s="224" t="s">
        <v>85</v>
      </c>
      <c r="I41" s="224"/>
      <c r="J41" s="224"/>
      <c r="K41" s="224"/>
      <c r="L41" s="225"/>
      <c r="M41" s="193" t="s">
        <v>87</v>
      </c>
      <c r="N41" s="193"/>
      <c r="O41" s="193"/>
      <c r="P41" s="193"/>
      <c r="Q41" s="193"/>
      <c r="R41" s="194"/>
      <c r="S41" s="5"/>
      <c r="T41" s="5"/>
      <c r="U41" s="5"/>
      <c r="V41" s="5"/>
    </row>
    <row r="42" spans="1:22" ht="18" customHeight="1" thickBot="1" x14ac:dyDescent="0.3">
      <c r="A42" s="214" t="s">
        <v>83</v>
      </c>
      <c r="B42" s="215"/>
      <c r="C42" s="215"/>
      <c r="D42" s="220" t="s">
        <v>90</v>
      </c>
      <c r="E42" s="221"/>
      <c r="F42" s="221"/>
      <c r="G42" s="221"/>
      <c r="H42" s="226" t="s">
        <v>86</v>
      </c>
      <c r="I42" s="226"/>
      <c r="J42" s="226"/>
      <c r="K42" s="226"/>
      <c r="L42" s="227"/>
      <c r="M42" s="195" t="s">
        <v>97</v>
      </c>
      <c r="N42" s="195"/>
      <c r="O42" s="195"/>
      <c r="P42" s="195"/>
      <c r="Q42" s="195"/>
      <c r="R42" s="196"/>
      <c r="S42" s="5"/>
      <c r="T42" s="5"/>
      <c r="U42" s="5"/>
      <c r="V42" s="5"/>
    </row>
    <row r="43" spans="1:22" ht="18" customHeight="1" x14ac:dyDescent="0.25"/>
    <row r="44" spans="1:22" ht="18" customHeight="1" x14ac:dyDescent="0.25"/>
  </sheetData>
  <sheetProtection sheet="1" selectLockedCells="1"/>
  <mergeCells count="150">
    <mergeCell ref="E1:S1"/>
    <mergeCell ref="E2:S2"/>
    <mergeCell ref="A22:C22"/>
    <mergeCell ref="D22:I22"/>
    <mergeCell ref="A12:B12"/>
    <mergeCell ref="A3:C3"/>
    <mergeCell ref="D3:J3"/>
    <mergeCell ref="Q4:V4"/>
    <mergeCell ref="K7:V7"/>
    <mergeCell ref="L6:N6"/>
    <mergeCell ref="P6:Q6"/>
    <mergeCell ref="R6:S6"/>
    <mergeCell ref="F6:J6"/>
    <mergeCell ref="A9:V9"/>
    <mergeCell ref="A6:C6"/>
    <mergeCell ref="A8:C8"/>
    <mergeCell ref="D6:E6"/>
    <mergeCell ref="T6:V6"/>
    <mergeCell ref="L17:N17"/>
    <mergeCell ref="A1:C2"/>
    <mergeCell ref="A11:B11"/>
    <mergeCell ref="C11:H11"/>
    <mergeCell ref="A10:B10"/>
    <mergeCell ref="M12:O12"/>
    <mergeCell ref="T12:V12"/>
    <mergeCell ref="F20:G20"/>
    <mergeCell ref="H20:I20"/>
    <mergeCell ref="J20:L20"/>
    <mergeCell ref="N20:P20"/>
    <mergeCell ref="A21:C21"/>
    <mergeCell ref="D21:H21"/>
    <mergeCell ref="A20:B20"/>
    <mergeCell ref="A18:J18"/>
    <mergeCell ref="A17:C17"/>
    <mergeCell ref="D17:E17"/>
    <mergeCell ref="F17:J17"/>
    <mergeCell ref="A16:I16"/>
    <mergeCell ref="K16:V16"/>
    <mergeCell ref="E29:F29"/>
    <mergeCell ref="H29:I29"/>
    <mergeCell ref="J29:M29"/>
    <mergeCell ref="N29:O29"/>
    <mergeCell ref="P29:V29"/>
    <mergeCell ref="A35:V37"/>
    <mergeCell ref="P34:V34"/>
    <mergeCell ref="A31:V31"/>
    <mergeCell ref="A33:K33"/>
    <mergeCell ref="A34:K34"/>
    <mergeCell ref="M33:O33"/>
    <mergeCell ref="M34:O34"/>
    <mergeCell ref="P33:V33"/>
    <mergeCell ref="A32:K32"/>
    <mergeCell ref="P32:V32"/>
    <mergeCell ref="L32:O32"/>
    <mergeCell ref="O5:Q5"/>
    <mergeCell ref="K5:N5"/>
    <mergeCell ref="A26:I26"/>
    <mergeCell ref="A15:C15"/>
    <mergeCell ref="D15:E15"/>
    <mergeCell ref="F15:J15"/>
    <mergeCell ref="L15:N15"/>
    <mergeCell ref="P15:Q15"/>
    <mergeCell ref="K26:V26"/>
    <mergeCell ref="P17:Q17"/>
    <mergeCell ref="R8:V8"/>
    <mergeCell ref="R15:V15"/>
    <mergeCell ref="R17:V17"/>
    <mergeCell ref="R25:V25"/>
    <mergeCell ref="S10:V10"/>
    <mergeCell ref="S20:V20"/>
    <mergeCell ref="A23:I23"/>
    <mergeCell ref="J23:L23"/>
    <mergeCell ref="M23:O23"/>
    <mergeCell ref="P23:S23"/>
    <mergeCell ref="T23:V23"/>
    <mergeCell ref="J22:L22"/>
    <mergeCell ref="M22:O22"/>
    <mergeCell ref="P22:S22"/>
    <mergeCell ref="K3:V3"/>
    <mergeCell ref="A13:I13"/>
    <mergeCell ref="K24:V24"/>
    <mergeCell ref="I4:K4"/>
    <mergeCell ref="C4:H4"/>
    <mergeCell ref="L4:N4"/>
    <mergeCell ref="H10:I10"/>
    <mergeCell ref="F10:G10"/>
    <mergeCell ref="F8:J8"/>
    <mergeCell ref="L8:N8"/>
    <mergeCell ref="P8:Q8"/>
    <mergeCell ref="J10:L10"/>
    <mergeCell ref="N10:P10"/>
    <mergeCell ref="D8:E8"/>
    <mergeCell ref="A7:I7"/>
    <mergeCell ref="A4:B4"/>
    <mergeCell ref="A5:B5"/>
    <mergeCell ref="A14:I14"/>
    <mergeCell ref="A24:I24"/>
    <mergeCell ref="K14:V14"/>
    <mergeCell ref="C5:G5"/>
    <mergeCell ref="O4:P4"/>
    <mergeCell ref="S5:U5"/>
    <mergeCell ref="H5:J5"/>
    <mergeCell ref="I11:M11"/>
    <mergeCell ref="O11:V11"/>
    <mergeCell ref="A27:C27"/>
    <mergeCell ref="D27:E27"/>
    <mergeCell ref="F27:J27"/>
    <mergeCell ref="L27:N27"/>
    <mergeCell ref="P27:Q27"/>
    <mergeCell ref="A25:C25"/>
    <mergeCell ref="D25:E25"/>
    <mergeCell ref="F25:J25"/>
    <mergeCell ref="L25:N25"/>
    <mergeCell ref="P25:Q25"/>
    <mergeCell ref="T22:V22"/>
    <mergeCell ref="L18:V18"/>
    <mergeCell ref="J13:L13"/>
    <mergeCell ref="M13:O13"/>
    <mergeCell ref="A19:V19"/>
    <mergeCell ref="C12:I12"/>
    <mergeCell ref="T13:V13"/>
    <mergeCell ref="P12:S12"/>
    <mergeCell ref="P13:S13"/>
    <mergeCell ref="J12:L12"/>
    <mergeCell ref="R27:V27"/>
    <mergeCell ref="I21:V21"/>
    <mergeCell ref="M40:R40"/>
    <mergeCell ref="M41:R41"/>
    <mergeCell ref="M42:R42"/>
    <mergeCell ref="A39:R39"/>
    <mergeCell ref="S39:V39"/>
    <mergeCell ref="N30:O30"/>
    <mergeCell ref="P30:V30"/>
    <mergeCell ref="A28:U28"/>
    <mergeCell ref="A30:B30"/>
    <mergeCell ref="C30:D30"/>
    <mergeCell ref="E30:F30"/>
    <mergeCell ref="H30:I30"/>
    <mergeCell ref="J30:M30"/>
    <mergeCell ref="A40:C40"/>
    <mergeCell ref="A41:C41"/>
    <mergeCell ref="A42:C42"/>
    <mergeCell ref="D40:G40"/>
    <mergeCell ref="D41:G41"/>
    <mergeCell ref="D42:G42"/>
    <mergeCell ref="H40:L40"/>
    <mergeCell ref="H41:L41"/>
    <mergeCell ref="H42:L42"/>
    <mergeCell ref="A29:B29"/>
    <mergeCell ref="C29:D29"/>
  </mergeCells>
  <conditionalFormatting sqref="A1:C2">
    <cfRule type="cellIs" dxfId="60" priority="49" operator="equal">
      <formula>"Begin by choosing a selection below:"</formula>
    </cfRule>
  </conditionalFormatting>
  <conditionalFormatting sqref="A16:V16 A15:S15 A18:V18 A17:S17 A9:V14">
    <cfRule type="expression" dxfId="59" priority="48">
      <formula>$J$7=""</formula>
    </cfRule>
  </conditionalFormatting>
  <conditionalFormatting sqref="K24:V24">
    <cfRule type="expression" dxfId="58" priority="43">
      <formula>$J$7=""</formula>
    </cfRule>
  </conditionalFormatting>
  <conditionalFormatting sqref="A16:V16 A15:S15 A17:S17">
    <cfRule type="expression" dxfId="57" priority="42">
      <formula>$J$14&lt;&gt;"No"</formula>
    </cfRule>
  </conditionalFormatting>
  <conditionalFormatting sqref="A17:S17">
    <cfRule type="expression" dxfId="56" priority="41">
      <formula>$J$16&lt;&gt;"No"</formula>
    </cfRule>
  </conditionalFormatting>
  <conditionalFormatting sqref="A19:V20 A26:V26 A25:S25 A27:S27 A22:V24 A21:M21">
    <cfRule type="expression" dxfId="55" priority="40">
      <formula>OR($K$18="Yes",$K$18="")</formula>
    </cfRule>
  </conditionalFormatting>
  <conditionalFormatting sqref="A26:V26 A25:S25 A27:S27">
    <cfRule type="expression" dxfId="54" priority="39">
      <formula>$J$24&lt;&gt;"No"</formula>
    </cfRule>
  </conditionalFormatting>
  <conditionalFormatting sqref="A27:S27">
    <cfRule type="expression" dxfId="53" priority="38">
      <formula>$J$26&lt;&gt;"No"</formula>
    </cfRule>
  </conditionalFormatting>
  <conditionalFormatting sqref="A29:V30">
    <cfRule type="expression" dxfId="52" priority="36">
      <formula>$V$28&lt;&gt;"Yes"</formula>
    </cfRule>
  </conditionalFormatting>
  <conditionalFormatting sqref="A31:V34">
    <cfRule type="expression" dxfId="51" priority="34">
      <formula>$V$28=""</formula>
    </cfRule>
  </conditionalFormatting>
  <conditionalFormatting sqref="L32:O32">
    <cfRule type="cellIs" dxfId="50" priority="35" operator="equal">
      <formula>"(select)"</formula>
    </cfRule>
  </conditionalFormatting>
  <conditionalFormatting sqref="M33:V33">
    <cfRule type="expression" dxfId="49" priority="33">
      <formula>$L$33&lt;&gt;"Yes"</formula>
    </cfRule>
  </conditionalFormatting>
  <conditionalFormatting sqref="M34:V34">
    <cfRule type="expression" dxfId="48" priority="32">
      <formula>$L$34&lt;&gt;"Yes"</formula>
    </cfRule>
  </conditionalFormatting>
  <conditionalFormatting sqref="A4:V7 A8:S8 A16:V16 A15:S15 A18:V20 A17:S17 A26:V26 A25:S25 A28:V34 A27:S27 A22:V24 A21:M21 A9:V14">
    <cfRule type="expression" dxfId="47" priority="28">
      <formula>OR($D$3="",$D$3="(select business, government or individual)")</formula>
    </cfRule>
  </conditionalFormatting>
  <conditionalFormatting sqref="D3:J3">
    <cfRule type="expression" dxfId="46" priority="29">
      <formula>$A$1="Begin by choosing a selection below:"</formula>
    </cfRule>
  </conditionalFormatting>
  <conditionalFormatting sqref="A28:V28">
    <cfRule type="expression" dxfId="45" priority="27">
      <formula>AND($L$18&lt;&gt;"Proceed to the space for additional contacts below.",$J$24&lt;&gt;"Proceed to the space for additional contacts below.",$K$24&lt;&gt;"Proceed to the space for additional contacts below.")</formula>
    </cfRule>
  </conditionalFormatting>
  <conditionalFormatting sqref="A18:K18">
    <cfRule type="expression" dxfId="44" priority="26">
      <formula>$J$14=""</formula>
    </cfRule>
  </conditionalFormatting>
  <conditionalFormatting sqref="F10:G10 D10 J10:L10 N10:P10 R10 C11:H11 C12:I12 N11 T12:V13 J14 F15:J15 J16 L15:N15 P15:Q15 P17:Q17 L17:N17 F17:J17 K18 D20 F20:G20 D21:H21 D22:I22 J20:L20 N20:P20 R20 M22:O23 T22:V23 P25:Q25 L25:N25 J24 F25:J25 J26 F27:J27 L27:N27 P27:Q27 V28 P29:V30 J29:M30 G29:G30 C29:D30 L32:O32 L33:L34 L4 Q4 C4:C5 K5 R5 V5 F6 L6 P6 T6 J7 F8 L8 P8 M12:O13">
    <cfRule type="expression" dxfId="43" priority="1">
      <formula>OR($D$3="",$D$3="(select business, government or individual)")</formula>
    </cfRule>
  </conditionalFormatting>
  <conditionalFormatting sqref="O4:V4 A5:R5">
    <cfRule type="expression" dxfId="42" priority="22">
      <formula>$D$3="an Individual/Owner Operator (OO)"</formula>
    </cfRule>
  </conditionalFormatting>
  <conditionalFormatting sqref="A8:S8">
    <cfRule type="expression" dxfId="41" priority="21">
      <formula>OR($J$7="",$J$7="Yes")</formula>
    </cfRule>
  </conditionalFormatting>
  <conditionalFormatting sqref="O5:V5">
    <cfRule type="expression" dxfId="40" priority="25">
      <formula>$D$3="a Government Entity"</formula>
    </cfRule>
  </conditionalFormatting>
  <dataValidations count="12">
    <dataValidation type="list" allowBlank="1" showInputMessage="1" showErrorMessage="1" sqref="J7 K18 L33:L34 V28 J16 J26 J14 J24" xr:uid="{00000000-0002-0000-0000-000000000000}">
      <formula1>YesNo</formula1>
    </dataValidation>
    <dataValidation type="list" allowBlank="1" showInputMessage="1" showErrorMessage="1" sqref="K5:N5" xr:uid="{00000000-0002-0000-0000-000001000000}">
      <formula1>OrgType</formula1>
    </dataValidation>
    <dataValidation type="list" allowBlank="1" showInputMessage="1" showErrorMessage="1" sqref="T6:V6" xr:uid="{00000000-0002-0000-0000-000002000000}">
      <formula1>County</formula1>
    </dataValidation>
    <dataValidation type="list" allowBlank="1" showInputMessage="1" showErrorMessage="1" sqref="D20 D10" xr:uid="{00000000-0002-0000-0000-000003000000}">
      <formula1>Prefix</formula1>
    </dataValidation>
    <dataValidation type="list" allowBlank="1" showInputMessage="1" showErrorMessage="1" sqref="R10 R20" xr:uid="{00000000-0002-0000-0000-000004000000}">
      <formula1>Suffix</formula1>
    </dataValidation>
    <dataValidation type="list" allowBlank="1" showInputMessage="1" showErrorMessage="1" sqref="T22:V23 T12:V14 T16:V16" xr:uid="{00000000-0002-0000-0000-000005000000}">
      <formula1>PhoneTypes</formula1>
    </dataValidation>
    <dataValidation type="list" allowBlank="1" showInputMessage="1" showErrorMessage="1" sqref="D3" xr:uid="{00000000-0002-0000-0000-000006000000}">
      <formula1>Business</formula1>
    </dataValidation>
    <dataValidation type="list" allowBlank="1" showInputMessage="1" showErrorMessage="1" sqref="L32:O32" xr:uid="{00000000-0002-0000-0000-000007000000}">
      <formula1>DebtStatus</formula1>
    </dataValidation>
    <dataValidation type="list" allowBlank="1" showInputMessage="1" showErrorMessage="1" sqref="D41:G41" xr:uid="{43474089-7DFA-44ED-A1E9-21E0AE3E40A6}">
      <formula1>Program</formula1>
    </dataValidation>
    <dataValidation type="list" allowBlank="1" showInputMessage="1" showErrorMessage="1" sqref="D42:G42" xr:uid="{AC6FA20C-ED44-489D-B504-E0997F42A911}">
      <formula1>ActivityType</formula1>
    </dataValidation>
    <dataValidation type="list" allowBlank="1" showInputMessage="1" showErrorMessage="1" sqref="M41:R41" xr:uid="{A9FD8B5A-425C-4BEE-9904-E1DD6165F4C7}">
      <formula1>SubProgram</formula1>
    </dataValidation>
    <dataValidation type="list" allowBlank="1" showInputMessage="1" showErrorMessage="1" sqref="M42:R42" xr:uid="{0DD0168B-814C-49AC-867F-82F233D7F5A3}">
      <formula1>FundSource</formula1>
    </dataValidation>
  </dataValidations>
  <printOptions horizontalCentered="1"/>
  <pageMargins left="0.4" right="0.41" top="0.59027777777777801" bottom="0.4" header="0.3" footer="0.3"/>
  <pageSetup scale="96" orientation="landscape" r:id="rId1"/>
  <headerFooter>
    <oddHeader>&amp;L&amp;G&amp;C&amp;"-,Bold"&amp;12&amp;UClean Vehicles Program&amp;R&amp;G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F1FC-2071-4646-A26E-8A33EE4BA8D8}">
  <sheetPr>
    <pageSetUpPr fitToPage="1"/>
  </sheetPr>
  <dimension ref="A1:AH40"/>
  <sheetViews>
    <sheetView showGridLines="0" zoomScale="85" zoomScaleNormal="85" workbookViewId="0">
      <selection activeCell="E1" sqref="E1:G1"/>
    </sheetView>
  </sheetViews>
  <sheetFormatPr defaultRowHeight="15" x14ac:dyDescent="0.25"/>
  <cols>
    <col min="1" max="1" width="10.7109375" customWidth="1"/>
    <col min="2" max="2" width="8.7109375" customWidth="1"/>
    <col min="3" max="4" width="12.7109375" customWidth="1"/>
    <col min="5" max="5" width="10.7109375" customWidth="1"/>
    <col min="6" max="6" width="18.7109375" customWidth="1"/>
    <col min="7" max="8" width="12.7109375" customWidth="1"/>
    <col min="9" max="10" width="14.7109375" customWidth="1"/>
    <col min="11" max="11" width="8.7109375" customWidth="1"/>
    <col min="12" max="13" width="12.7109375" customWidth="1"/>
    <col min="14" max="14" width="15.7109375" customWidth="1"/>
    <col min="15" max="22" width="14.7109375" customWidth="1"/>
    <col min="23" max="24" width="12.7109375" customWidth="1"/>
    <col min="25" max="27" width="14.7109375" customWidth="1"/>
    <col min="28" max="30" width="10.7109375" customWidth="1"/>
    <col min="31" max="31" width="2.7109375" customWidth="1"/>
    <col min="32" max="34" width="10.7109375" hidden="1" customWidth="1"/>
    <col min="35" max="36" width="10.7109375" customWidth="1"/>
  </cols>
  <sheetData>
    <row r="1" spans="1:34" ht="30" customHeight="1" x14ac:dyDescent="0.25">
      <c r="A1" s="399" t="s">
        <v>43</v>
      </c>
      <c r="B1" s="402" t="str">
        <f>IF(OR('Application Form A'!D3="",'Application Form A'!D3="(select business, government or individual)"),"",IF('Application Form A'!D3="an Individual/Owner Operator (OO)","Individual Name:","Organization Name:"))</f>
        <v/>
      </c>
      <c r="C1" s="403"/>
      <c r="D1" s="137"/>
      <c r="E1" s="404"/>
      <c r="F1" s="404"/>
      <c r="G1" s="404"/>
      <c r="H1" s="138"/>
      <c r="I1" s="405" t="s">
        <v>99</v>
      </c>
      <c r="J1" s="405"/>
      <c r="K1" s="405"/>
      <c r="L1" s="405"/>
      <c r="M1" s="18"/>
      <c r="N1" s="406" t="s">
        <v>100</v>
      </c>
      <c r="O1" s="406"/>
      <c r="P1" s="19">
        <f>COUNTA(B9:B33)</f>
        <v>0</v>
      </c>
    </row>
    <row r="2" spans="1:34" ht="30" customHeight="1" x14ac:dyDescent="0.25">
      <c r="A2" s="400"/>
      <c r="B2" s="407" t="s">
        <v>101</v>
      </c>
      <c r="C2" s="407"/>
      <c r="D2" s="407"/>
      <c r="E2" s="407"/>
      <c r="F2" s="407"/>
      <c r="G2" s="407"/>
      <c r="H2" s="407"/>
      <c r="I2" s="407"/>
      <c r="J2" s="407"/>
      <c r="K2" s="407"/>
      <c r="L2" s="407"/>
      <c r="N2" s="108" t="s">
        <v>102</v>
      </c>
      <c r="O2" s="408" t="s">
        <v>103</v>
      </c>
      <c r="P2" s="408"/>
      <c r="Q2" s="408"/>
      <c r="R2" s="408"/>
      <c r="S2" s="408"/>
      <c r="T2" s="408"/>
      <c r="U2" s="20"/>
    </row>
    <row r="3" spans="1:34" ht="21.95" customHeight="1" thickBot="1" x14ac:dyDescent="0.3">
      <c r="A3" s="401"/>
      <c r="G3" s="21"/>
      <c r="H3" s="21"/>
      <c r="I3" s="409" t="str">
        <f>IF(OR(K35="Yes",M35="Yes"),"Engines over 25 years in age do not qualify for the program.","")</f>
        <v/>
      </c>
      <c r="J3" s="409"/>
      <c r="K3" s="409"/>
      <c r="L3" s="409"/>
      <c r="M3" s="409"/>
      <c r="N3" s="410" t="s">
        <v>104</v>
      </c>
      <c r="O3" s="410"/>
      <c r="P3" s="410"/>
      <c r="Q3" s="410"/>
      <c r="R3" s="410"/>
      <c r="S3" s="410"/>
      <c r="T3" s="410"/>
      <c r="U3" s="22"/>
    </row>
    <row r="4" spans="1:34" s="24" customFormat="1" ht="18" customHeight="1" thickTop="1" x14ac:dyDescent="0.25">
      <c r="A4" s="23" t="s">
        <v>105</v>
      </c>
      <c r="B4" s="411" t="s">
        <v>106</v>
      </c>
      <c r="C4" s="412"/>
      <c r="D4" s="136"/>
      <c r="E4" s="413" t="s">
        <v>107</v>
      </c>
      <c r="F4" s="413"/>
      <c r="G4" s="413"/>
      <c r="H4" s="413"/>
      <c r="I4" s="413"/>
      <c r="J4" s="413"/>
      <c r="K4" s="413"/>
      <c r="L4" s="413"/>
      <c r="M4" s="414"/>
      <c r="N4" s="109" t="s">
        <v>108</v>
      </c>
      <c r="O4" s="392" t="str">
        <f>IF(OR(R9="Avg Annual",R10="Avg Annual",R11="Avg Annual",R12="Avg Annual",R13="Avg Annual",R14="Avg Annual",R15="Avg Annual",R16="Avg Annual",R17="Avg Annual",R18="Avg Annual",R19="Avg Annual",R20="Avg Annual",R21="Avg Annual",R22="Avg Annual",R23="Avg Annual",R24="Avg Annual",R25="Avg Annual",R26="Avg Annual",R27="Avg Annual",R28="Avg Annual",R29="Avg Annual",R30="Avg Annual",R31="Avg Annual",R32="Avg Annual",R33="Avg Annual"),"Total miles divided by engine age times % nonattainment","")</f>
        <v/>
      </c>
      <c r="P4" s="392"/>
      <c r="Q4" s="392"/>
      <c r="R4" s="110" t="str">
        <f>IF(OR(R9="Maximum",R10="Maximum",R11="Maximum",R12="Maximum",R13="Maximum",R14="Maximum",R15="Maximum",R16="Maximum",R17="Maximum",R18="Maximum",R19="Maximum",R20="Maximum",R21="Maximum",R22="Maximum",R23="Maximum",R24="Maximum",R25="Maximum",R26="Maximum",R27="Maximum",R28="Maximum",R29="Maximum",R30="Maximum",R31="Maximum",R32="Maximum",R33="Maximum"),"Avg miles + 10%","")</f>
        <v/>
      </c>
      <c r="S4" s="392" t="str">
        <f>IF(OR(R9="Reduce by",R10="Reduce by",R11="Reduce by",R12="Reduce by",R13="Reduce by",R14="Reduce by",R15="Reduce by",R16="Reduce by",R17="Reduce by",R18="Reduce by",R19="Reduce by",R20="Reduce by",R21="Reduce by",R22="Reduce by",R23="Reduce by",R24="Reduce by",R25="Reduce by",R26="Reduce by",R27="Reduce by",R28="Reduce by",R29="Reduce by",R30="Reduce by",R31="Reduce by",R32="Reduce by",R33="Reduce by"),"Avg miles minus reduction percentage selected in next column","")</f>
        <v/>
      </c>
      <c r="T4" s="392"/>
      <c r="U4" s="111"/>
      <c r="V4" s="393" t="s">
        <v>109</v>
      </c>
      <c r="W4" s="394"/>
      <c r="X4" s="394"/>
      <c r="Y4" s="394"/>
      <c r="Z4" s="394"/>
      <c r="AA4" s="395"/>
      <c r="AB4" s="396" t="s">
        <v>3</v>
      </c>
      <c r="AC4" s="397"/>
      <c r="AD4" s="398"/>
    </row>
    <row r="5" spans="1:34" s="24" customFormat="1" ht="21.95" customHeight="1" x14ac:dyDescent="0.25">
      <c r="A5" s="25"/>
      <c r="B5" s="385" t="s">
        <v>110</v>
      </c>
      <c r="C5" s="386"/>
      <c r="D5" s="386"/>
      <c r="E5" s="386"/>
      <c r="F5" s="386"/>
      <c r="G5" s="387" t="s">
        <v>111</v>
      </c>
      <c r="H5" s="386"/>
      <c r="I5" s="386"/>
      <c r="J5" s="386"/>
      <c r="K5" s="386"/>
      <c r="L5" s="386"/>
      <c r="M5" s="388"/>
      <c r="N5" s="389" t="str">
        <f>IF(COUNTIF(L9:L33,"Yes")&gt;0,CONCATENATE("Total Accumulated Engine Mileage",CHAR(10),"(since rebuild if applicable)"),"Total Accumulated Engine Mileage")</f>
        <v>Total Accumulated Engine Mileage</v>
      </c>
      <c r="O5" s="377" t="s">
        <v>112</v>
      </c>
      <c r="P5" s="112" t="str">
        <f>IF(COUNTIF(P9:P33,"&lt;.75")&gt;0,"Must be &gt;=75%","")</f>
        <v/>
      </c>
      <c r="Q5" s="377" t="s">
        <v>113</v>
      </c>
      <c r="R5" s="377" t="s">
        <v>114</v>
      </c>
      <c r="S5" s="377" t="s">
        <v>115</v>
      </c>
      <c r="T5" s="377" t="s">
        <v>116</v>
      </c>
      <c r="U5" s="380" t="s">
        <v>233</v>
      </c>
      <c r="V5" s="364" t="s">
        <v>110</v>
      </c>
      <c r="W5" s="365"/>
      <c r="X5" s="365"/>
      <c r="Y5" s="365"/>
      <c r="Z5" s="366"/>
      <c r="AA5" s="26" t="s">
        <v>117</v>
      </c>
      <c r="AB5" s="27"/>
      <c r="AC5" s="28"/>
      <c r="AD5" s="29"/>
    </row>
    <row r="6" spans="1:34" s="24" customFormat="1" ht="21.95" customHeight="1" x14ac:dyDescent="0.25">
      <c r="A6" s="30"/>
      <c r="B6" s="367" t="s">
        <v>118</v>
      </c>
      <c r="C6" s="369" t="s">
        <v>241</v>
      </c>
      <c r="D6" s="369" t="s">
        <v>242</v>
      </c>
      <c r="E6" s="369" t="s">
        <v>119</v>
      </c>
      <c r="F6" s="371" t="s">
        <v>120</v>
      </c>
      <c r="G6" s="373" t="s">
        <v>241</v>
      </c>
      <c r="H6" s="369" t="s">
        <v>242</v>
      </c>
      <c r="I6" s="369" t="s">
        <v>121</v>
      </c>
      <c r="J6" s="369" t="s">
        <v>122</v>
      </c>
      <c r="K6" s="375" t="s">
        <v>118</v>
      </c>
      <c r="L6" s="377" t="s">
        <v>123</v>
      </c>
      <c r="M6" s="383" t="s">
        <v>124</v>
      </c>
      <c r="N6" s="390"/>
      <c r="O6" s="378"/>
      <c r="P6" s="378" t="s">
        <v>125</v>
      </c>
      <c r="Q6" s="378"/>
      <c r="R6" s="378"/>
      <c r="S6" s="378"/>
      <c r="T6" s="378"/>
      <c r="U6" s="381"/>
      <c r="V6" s="356" t="s">
        <v>118</v>
      </c>
      <c r="W6" s="343" t="s">
        <v>241</v>
      </c>
      <c r="X6" s="343" t="s">
        <v>242</v>
      </c>
      <c r="Y6" s="343" t="s">
        <v>128</v>
      </c>
      <c r="Z6" s="358" t="s">
        <v>129</v>
      </c>
      <c r="AA6" s="360" t="s">
        <v>126</v>
      </c>
      <c r="AB6" s="362" t="s">
        <v>130</v>
      </c>
      <c r="AC6" s="349" t="s">
        <v>131</v>
      </c>
      <c r="AD6" s="351" t="s">
        <v>132</v>
      </c>
    </row>
    <row r="7" spans="1:34" s="24" customFormat="1" ht="24.95" customHeight="1" thickBot="1" x14ac:dyDescent="0.3">
      <c r="A7" s="31" t="s">
        <v>133</v>
      </c>
      <c r="B7" s="368"/>
      <c r="C7" s="370"/>
      <c r="D7" s="370"/>
      <c r="E7" s="370"/>
      <c r="F7" s="372"/>
      <c r="G7" s="374"/>
      <c r="H7" s="370"/>
      <c r="I7" s="370"/>
      <c r="J7" s="370"/>
      <c r="K7" s="376"/>
      <c r="L7" s="379"/>
      <c r="M7" s="384"/>
      <c r="N7" s="391"/>
      <c r="O7" s="379"/>
      <c r="P7" s="379"/>
      <c r="Q7" s="379"/>
      <c r="R7" s="379"/>
      <c r="S7" s="379"/>
      <c r="T7" s="379"/>
      <c r="U7" s="382"/>
      <c r="V7" s="357"/>
      <c r="W7" s="344"/>
      <c r="X7" s="344"/>
      <c r="Y7" s="344"/>
      <c r="Z7" s="359"/>
      <c r="AA7" s="361"/>
      <c r="AB7" s="363"/>
      <c r="AC7" s="350"/>
      <c r="AD7" s="352"/>
      <c r="AF7" s="347" t="s">
        <v>184</v>
      </c>
      <c r="AG7" s="347"/>
      <c r="AH7" s="347"/>
    </row>
    <row r="8" spans="1:34" s="51" customFormat="1" ht="14.45" customHeight="1" x14ac:dyDescent="0.2">
      <c r="A8" s="32" t="s">
        <v>244</v>
      </c>
      <c r="B8" s="33" t="s">
        <v>245</v>
      </c>
      <c r="C8" s="37" t="s">
        <v>243</v>
      </c>
      <c r="D8" s="37" t="s">
        <v>246</v>
      </c>
      <c r="E8" s="34">
        <v>52000</v>
      </c>
      <c r="F8" s="35" t="s">
        <v>247</v>
      </c>
      <c r="G8" s="36" t="s">
        <v>248</v>
      </c>
      <c r="H8" s="37" t="s">
        <v>249</v>
      </c>
      <c r="I8" s="37" t="s">
        <v>250</v>
      </c>
      <c r="J8" s="35" t="s">
        <v>251</v>
      </c>
      <c r="K8" s="37">
        <v>2001</v>
      </c>
      <c r="L8" s="35" t="s">
        <v>5</v>
      </c>
      <c r="M8" s="38"/>
      <c r="N8" s="39">
        <v>501472</v>
      </c>
      <c r="O8" s="40">
        <v>27859.555555555555</v>
      </c>
      <c r="P8" s="41">
        <v>0.95</v>
      </c>
      <c r="Q8" s="42">
        <v>26466.577777777777</v>
      </c>
      <c r="R8" s="43" t="s">
        <v>134</v>
      </c>
      <c r="S8" s="44" t="s">
        <v>135</v>
      </c>
      <c r="T8" s="40">
        <f t="shared" ref="T8:T33" si="0">IFERROR(IF(S8="","",IF(R8="Avg Annual",Q8,(IF(R8="Maximum",Q8*1.1,IF(R8="Reduce by",Q8*(1-S8),""))))),"")</f>
        <v>26466.577777777777</v>
      </c>
      <c r="U8" s="37" t="s">
        <v>137</v>
      </c>
      <c r="V8" s="45">
        <v>2018</v>
      </c>
      <c r="W8" s="37" t="s">
        <v>243</v>
      </c>
      <c r="X8" s="37" t="s">
        <v>252</v>
      </c>
      <c r="Y8" s="46">
        <v>39000</v>
      </c>
      <c r="Z8" s="47">
        <v>104500</v>
      </c>
      <c r="AA8" s="48" t="s">
        <v>137</v>
      </c>
      <c r="AB8" s="49" t="s">
        <v>139</v>
      </c>
      <c r="AC8" s="50" t="s">
        <v>139</v>
      </c>
      <c r="AD8" s="48" t="s">
        <v>139</v>
      </c>
      <c r="AF8" s="348"/>
      <c r="AG8" s="348"/>
      <c r="AH8" s="348"/>
    </row>
    <row r="9" spans="1:34" s="74" customFormat="1" ht="15" customHeight="1" x14ac:dyDescent="0.2">
      <c r="A9" s="52"/>
      <c r="B9" s="53"/>
      <c r="C9" s="146"/>
      <c r="D9" s="146"/>
      <c r="E9" s="54"/>
      <c r="F9" s="55"/>
      <c r="G9" s="56"/>
      <c r="H9" s="146"/>
      <c r="I9" s="146"/>
      <c r="J9" s="170"/>
      <c r="K9" s="57"/>
      <c r="L9" s="58"/>
      <c r="M9" s="59"/>
      <c r="N9" s="60"/>
      <c r="O9" s="61" t="str">
        <f t="shared" ref="O9:O33" si="1">IF(AND(L9="Yes",AG9&lt;=25,N9=""),CONCATENATE(CHAR(60),"      Enter"),IF(AND(L9="No",AF9&lt;=25,N9=""),CONCATENATE(CHAR(60),"      Enter"),IF(L9="No",N9/($L$35-K9)*1,IF(L9="Yes",N9/($L$35-M9)*1,""))))</f>
        <v/>
      </c>
      <c r="P9" s="62"/>
      <c r="Q9" s="63" t="str">
        <f>IFERROR(O9*P9,"")</f>
        <v/>
      </c>
      <c r="R9" s="64"/>
      <c r="S9" s="62" t="s">
        <v>135</v>
      </c>
      <c r="T9" s="172" t="str">
        <f t="shared" si="0"/>
        <v/>
      </c>
      <c r="U9" s="66"/>
      <c r="V9" s="67"/>
      <c r="W9" s="66"/>
      <c r="X9" s="66"/>
      <c r="Y9" s="68"/>
      <c r="Z9" s="69"/>
      <c r="AA9" s="70"/>
      <c r="AB9" s="71"/>
      <c r="AC9" s="72"/>
      <c r="AD9" s="73"/>
      <c r="AF9" s="123" t="str">
        <f t="shared" ref="AF9:AF33" si="2">IF(K9&lt;&gt;"",$L$35-K9,"")</f>
        <v/>
      </c>
      <c r="AG9" s="125" t="str">
        <f t="shared" ref="AG9:AG33" si="3">IF(M9&lt;&gt;"",$L$35-M9,"")</f>
        <v/>
      </c>
      <c r="AH9" s="128">
        <f t="shared" ref="AH9:AH33" si="4">COUNTBLANK(R9)</f>
        <v>1</v>
      </c>
    </row>
    <row r="10" spans="1:34" ht="15" customHeight="1" x14ac:dyDescent="0.25">
      <c r="A10" s="52"/>
      <c r="B10" s="53"/>
      <c r="C10" s="146"/>
      <c r="D10" s="146"/>
      <c r="E10" s="54"/>
      <c r="F10" s="55"/>
      <c r="G10" s="56"/>
      <c r="H10" s="146"/>
      <c r="I10" s="146"/>
      <c r="J10" s="170"/>
      <c r="K10" s="57"/>
      <c r="L10" s="58"/>
      <c r="M10" s="59"/>
      <c r="N10" s="60"/>
      <c r="O10" s="61" t="str">
        <f t="shared" si="1"/>
        <v/>
      </c>
      <c r="P10" s="62"/>
      <c r="Q10" s="63" t="str">
        <f t="shared" ref="Q10:Q33" si="5">IFERROR(O10*P10,"")</f>
        <v/>
      </c>
      <c r="R10" s="64"/>
      <c r="S10" s="62" t="s">
        <v>135</v>
      </c>
      <c r="T10" s="65" t="str">
        <f t="shared" si="0"/>
        <v/>
      </c>
      <c r="U10" s="66"/>
      <c r="V10" s="67"/>
      <c r="W10" s="66"/>
      <c r="X10" s="66"/>
      <c r="Y10" s="68"/>
      <c r="Z10" s="69"/>
      <c r="AA10" s="70"/>
      <c r="AB10" s="71"/>
      <c r="AC10" s="72"/>
      <c r="AD10" s="73"/>
      <c r="AF10" s="123" t="str">
        <f t="shared" si="2"/>
        <v/>
      </c>
      <c r="AG10" s="126" t="str">
        <f t="shared" si="3"/>
        <v/>
      </c>
      <c r="AH10" s="128">
        <f t="shared" si="4"/>
        <v>1</v>
      </c>
    </row>
    <row r="11" spans="1:34" ht="15" customHeight="1" x14ac:dyDescent="0.25">
      <c r="A11" s="52"/>
      <c r="B11" s="53"/>
      <c r="C11" s="146"/>
      <c r="D11" s="146"/>
      <c r="E11" s="54"/>
      <c r="F11" s="55"/>
      <c r="G11" s="56"/>
      <c r="H11" s="146"/>
      <c r="I11" s="146"/>
      <c r="J11" s="170"/>
      <c r="K11" s="57"/>
      <c r="L11" s="58"/>
      <c r="M11" s="59"/>
      <c r="N11" s="60"/>
      <c r="O11" s="61" t="str">
        <f t="shared" si="1"/>
        <v/>
      </c>
      <c r="P11" s="62"/>
      <c r="Q11" s="63" t="str">
        <f t="shared" si="5"/>
        <v/>
      </c>
      <c r="R11" s="64"/>
      <c r="S11" s="62" t="s">
        <v>135</v>
      </c>
      <c r="T11" s="65" t="str">
        <f t="shared" si="0"/>
        <v/>
      </c>
      <c r="U11" s="66"/>
      <c r="V11" s="67"/>
      <c r="W11" s="66"/>
      <c r="X11" s="66"/>
      <c r="Y11" s="68"/>
      <c r="Z11" s="69"/>
      <c r="AA11" s="70"/>
      <c r="AB11" s="71"/>
      <c r="AC11" s="72"/>
      <c r="AD11" s="73"/>
      <c r="AF11" s="123" t="str">
        <f t="shared" si="2"/>
        <v/>
      </c>
      <c r="AG11" s="126" t="str">
        <f t="shared" si="3"/>
        <v/>
      </c>
      <c r="AH11" s="128">
        <f t="shared" si="4"/>
        <v>1</v>
      </c>
    </row>
    <row r="12" spans="1:34" ht="15" customHeight="1" x14ac:dyDescent="0.25">
      <c r="A12" s="52"/>
      <c r="B12" s="53"/>
      <c r="C12" s="146"/>
      <c r="D12" s="146"/>
      <c r="E12" s="54"/>
      <c r="F12" s="55"/>
      <c r="G12" s="56"/>
      <c r="H12" s="146"/>
      <c r="I12" s="146"/>
      <c r="J12" s="170"/>
      <c r="K12" s="57"/>
      <c r="L12" s="58"/>
      <c r="M12" s="59"/>
      <c r="N12" s="60"/>
      <c r="O12" s="61" t="str">
        <f t="shared" si="1"/>
        <v/>
      </c>
      <c r="P12" s="62"/>
      <c r="Q12" s="63" t="str">
        <f t="shared" si="5"/>
        <v/>
      </c>
      <c r="R12" s="64"/>
      <c r="S12" s="62" t="s">
        <v>135</v>
      </c>
      <c r="T12" s="65" t="str">
        <f t="shared" si="0"/>
        <v/>
      </c>
      <c r="U12" s="66"/>
      <c r="V12" s="67"/>
      <c r="W12" s="66"/>
      <c r="X12" s="66"/>
      <c r="Y12" s="68"/>
      <c r="Z12" s="69"/>
      <c r="AA12" s="70"/>
      <c r="AB12" s="71"/>
      <c r="AC12" s="72"/>
      <c r="AD12" s="73"/>
      <c r="AF12" s="123" t="str">
        <f t="shared" si="2"/>
        <v/>
      </c>
      <c r="AG12" s="126" t="str">
        <f t="shared" si="3"/>
        <v/>
      </c>
      <c r="AH12" s="128">
        <f t="shared" si="4"/>
        <v>1</v>
      </c>
    </row>
    <row r="13" spans="1:34" ht="15" customHeight="1" x14ac:dyDescent="0.25">
      <c r="A13" s="52"/>
      <c r="B13" s="53"/>
      <c r="C13" s="146"/>
      <c r="D13" s="146"/>
      <c r="E13" s="54"/>
      <c r="F13" s="55"/>
      <c r="G13" s="56"/>
      <c r="H13" s="146"/>
      <c r="I13" s="146"/>
      <c r="J13" s="170"/>
      <c r="K13" s="57"/>
      <c r="L13" s="58"/>
      <c r="M13" s="59"/>
      <c r="N13" s="60"/>
      <c r="O13" s="61" t="str">
        <f t="shared" si="1"/>
        <v/>
      </c>
      <c r="P13" s="62"/>
      <c r="Q13" s="63" t="str">
        <f t="shared" si="5"/>
        <v/>
      </c>
      <c r="R13" s="64"/>
      <c r="S13" s="62" t="s">
        <v>135</v>
      </c>
      <c r="T13" s="65" t="str">
        <f t="shared" si="0"/>
        <v/>
      </c>
      <c r="U13" s="66"/>
      <c r="V13" s="67"/>
      <c r="W13" s="66"/>
      <c r="X13" s="66"/>
      <c r="Y13" s="68"/>
      <c r="Z13" s="69"/>
      <c r="AA13" s="70"/>
      <c r="AB13" s="71"/>
      <c r="AC13" s="72"/>
      <c r="AD13" s="73"/>
      <c r="AF13" s="123" t="str">
        <f t="shared" si="2"/>
        <v/>
      </c>
      <c r="AG13" s="126" t="str">
        <f t="shared" si="3"/>
        <v/>
      </c>
      <c r="AH13" s="128">
        <f t="shared" si="4"/>
        <v>1</v>
      </c>
    </row>
    <row r="14" spans="1:34" ht="15" customHeight="1" x14ac:dyDescent="0.25">
      <c r="A14" s="52"/>
      <c r="B14" s="53"/>
      <c r="C14" s="146"/>
      <c r="D14" s="146"/>
      <c r="E14" s="54"/>
      <c r="F14" s="55"/>
      <c r="G14" s="56"/>
      <c r="H14" s="146"/>
      <c r="I14" s="146"/>
      <c r="J14" s="170"/>
      <c r="K14" s="57"/>
      <c r="L14" s="58"/>
      <c r="M14" s="59"/>
      <c r="N14" s="60"/>
      <c r="O14" s="61" t="str">
        <f t="shared" si="1"/>
        <v/>
      </c>
      <c r="P14" s="62"/>
      <c r="Q14" s="63" t="str">
        <f t="shared" si="5"/>
        <v/>
      </c>
      <c r="R14" s="64"/>
      <c r="S14" s="62" t="s">
        <v>135</v>
      </c>
      <c r="T14" s="65" t="str">
        <f t="shared" si="0"/>
        <v/>
      </c>
      <c r="U14" s="66"/>
      <c r="V14" s="67"/>
      <c r="W14" s="66"/>
      <c r="X14" s="66"/>
      <c r="Y14" s="68"/>
      <c r="Z14" s="69"/>
      <c r="AA14" s="70"/>
      <c r="AB14" s="71"/>
      <c r="AC14" s="72"/>
      <c r="AD14" s="73"/>
      <c r="AF14" s="123" t="str">
        <f t="shared" si="2"/>
        <v/>
      </c>
      <c r="AG14" s="126" t="str">
        <f t="shared" si="3"/>
        <v/>
      </c>
      <c r="AH14" s="128">
        <f t="shared" si="4"/>
        <v>1</v>
      </c>
    </row>
    <row r="15" spans="1:34" ht="15" customHeight="1" x14ac:dyDescent="0.25">
      <c r="A15" s="52"/>
      <c r="B15" s="53"/>
      <c r="C15" s="146"/>
      <c r="D15" s="146"/>
      <c r="E15" s="54"/>
      <c r="F15" s="55"/>
      <c r="G15" s="56"/>
      <c r="H15" s="146"/>
      <c r="I15" s="146"/>
      <c r="J15" s="170"/>
      <c r="K15" s="57"/>
      <c r="L15" s="58"/>
      <c r="M15" s="59"/>
      <c r="N15" s="60"/>
      <c r="O15" s="61" t="str">
        <f t="shared" si="1"/>
        <v/>
      </c>
      <c r="P15" s="62"/>
      <c r="Q15" s="63" t="str">
        <f t="shared" si="5"/>
        <v/>
      </c>
      <c r="R15" s="64"/>
      <c r="S15" s="62" t="s">
        <v>135</v>
      </c>
      <c r="T15" s="65" t="str">
        <f t="shared" si="0"/>
        <v/>
      </c>
      <c r="U15" s="66"/>
      <c r="V15" s="67"/>
      <c r="W15" s="66"/>
      <c r="X15" s="66"/>
      <c r="Y15" s="68"/>
      <c r="Z15" s="69"/>
      <c r="AA15" s="70"/>
      <c r="AB15" s="71"/>
      <c r="AC15" s="72"/>
      <c r="AD15" s="73"/>
      <c r="AF15" s="123" t="str">
        <f t="shared" si="2"/>
        <v/>
      </c>
      <c r="AG15" s="126" t="str">
        <f t="shared" si="3"/>
        <v/>
      </c>
      <c r="AH15" s="128">
        <f t="shared" si="4"/>
        <v>1</v>
      </c>
    </row>
    <row r="16" spans="1:34" ht="15" customHeight="1" x14ac:dyDescent="0.25">
      <c r="A16" s="52"/>
      <c r="B16" s="53"/>
      <c r="C16" s="146"/>
      <c r="D16" s="146"/>
      <c r="E16" s="54"/>
      <c r="F16" s="55"/>
      <c r="G16" s="56"/>
      <c r="H16" s="146"/>
      <c r="I16" s="146"/>
      <c r="J16" s="170"/>
      <c r="K16" s="57"/>
      <c r="L16" s="58"/>
      <c r="M16" s="59"/>
      <c r="N16" s="60"/>
      <c r="O16" s="61" t="str">
        <f t="shared" si="1"/>
        <v/>
      </c>
      <c r="P16" s="62"/>
      <c r="Q16" s="63" t="str">
        <f t="shared" si="5"/>
        <v/>
      </c>
      <c r="R16" s="64"/>
      <c r="S16" s="62" t="s">
        <v>135</v>
      </c>
      <c r="T16" s="65" t="str">
        <f t="shared" si="0"/>
        <v/>
      </c>
      <c r="U16" s="66"/>
      <c r="V16" s="67"/>
      <c r="W16" s="66"/>
      <c r="X16" s="66"/>
      <c r="Y16" s="68"/>
      <c r="Z16" s="69"/>
      <c r="AA16" s="70"/>
      <c r="AB16" s="71"/>
      <c r="AC16" s="72"/>
      <c r="AD16" s="73"/>
      <c r="AF16" s="123" t="str">
        <f t="shared" si="2"/>
        <v/>
      </c>
      <c r="AG16" s="126" t="str">
        <f t="shared" si="3"/>
        <v/>
      </c>
      <c r="AH16" s="128">
        <f t="shared" si="4"/>
        <v>1</v>
      </c>
    </row>
    <row r="17" spans="1:34" ht="15" customHeight="1" x14ac:dyDescent="0.25">
      <c r="A17" s="52"/>
      <c r="B17" s="53"/>
      <c r="C17" s="146"/>
      <c r="D17" s="146"/>
      <c r="E17" s="54"/>
      <c r="F17" s="55"/>
      <c r="G17" s="56"/>
      <c r="H17" s="146"/>
      <c r="I17" s="146"/>
      <c r="J17" s="170"/>
      <c r="K17" s="57"/>
      <c r="L17" s="58"/>
      <c r="M17" s="59"/>
      <c r="N17" s="60"/>
      <c r="O17" s="61" t="str">
        <f t="shared" si="1"/>
        <v/>
      </c>
      <c r="P17" s="62"/>
      <c r="Q17" s="63" t="str">
        <f t="shared" si="5"/>
        <v/>
      </c>
      <c r="R17" s="64"/>
      <c r="S17" s="62" t="s">
        <v>135</v>
      </c>
      <c r="T17" s="65" t="str">
        <f t="shared" si="0"/>
        <v/>
      </c>
      <c r="U17" s="66"/>
      <c r="V17" s="67"/>
      <c r="W17" s="66"/>
      <c r="X17" s="66"/>
      <c r="Y17" s="68"/>
      <c r="Z17" s="69"/>
      <c r="AA17" s="70"/>
      <c r="AB17" s="71"/>
      <c r="AC17" s="72"/>
      <c r="AD17" s="73"/>
      <c r="AF17" s="123" t="str">
        <f t="shared" si="2"/>
        <v/>
      </c>
      <c r="AG17" s="126" t="str">
        <f t="shared" si="3"/>
        <v/>
      </c>
      <c r="AH17" s="128">
        <f t="shared" si="4"/>
        <v>1</v>
      </c>
    </row>
    <row r="18" spans="1:34" ht="15" customHeight="1" x14ac:dyDescent="0.25">
      <c r="A18" s="52"/>
      <c r="B18" s="53"/>
      <c r="C18" s="146"/>
      <c r="D18" s="146"/>
      <c r="E18" s="54"/>
      <c r="F18" s="55"/>
      <c r="G18" s="56"/>
      <c r="H18" s="146"/>
      <c r="I18" s="146"/>
      <c r="J18" s="170"/>
      <c r="K18" s="57"/>
      <c r="L18" s="58"/>
      <c r="M18" s="59"/>
      <c r="N18" s="60"/>
      <c r="O18" s="61" t="str">
        <f t="shared" si="1"/>
        <v/>
      </c>
      <c r="P18" s="62"/>
      <c r="Q18" s="63" t="str">
        <f t="shared" si="5"/>
        <v/>
      </c>
      <c r="R18" s="64"/>
      <c r="S18" s="62"/>
      <c r="T18" s="65" t="str">
        <f t="shared" si="0"/>
        <v/>
      </c>
      <c r="U18" s="66"/>
      <c r="V18" s="67"/>
      <c r="W18" s="66"/>
      <c r="X18" s="66"/>
      <c r="Y18" s="68"/>
      <c r="Z18" s="69"/>
      <c r="AA18" s="70"/>
      <c r="AB18" s="71"/>
      <c r="AC18" s="72"/>
      <c r="AD18" s="73"/>
      <c r="AF18" s="123" t="str">
        <f t="shared" si="2"/>
        <v/>
      </c>
      <c r="AG18" s="126" t="str">
        <f t="shared" si="3"/>
        <v/>
      </c>
      <c r="AH18" s="128">
        <f t="shared" si="4"/>
        <v>1</v>
      </c>
    </row>
    <row r="19" spans="1:34" ht="15" customHeight="1" x14ac:dyDescent="0.25">
      <c r="A19" s="52"/>
      <c r="B19" s="53"/>
      <c r="C19" s="146"/>
      <c r="D19" s="146"/>
      <c r="E19" s="54"/>
      <c r="F19" s="55"/>
      <c r="G19" s="56"/>
      <c r="H19" s="146"/>
      <c r="I19" s="146"/>
      <c r="J19" s="170"/>
      <c r="K19" s="57"/>
      <c r="L19" s="58"/>
      <c r="M19" s="59"/>
      <c r="N19" s="60"/>
      <c r="O19" s="61" t="str">
        <f t="shared" si="1"/>
        <v/>
      </c>
      <c r="P19" s="62"/>
      <c r="Q19" s="63" t="str">
        <f t="shared" si="5"/>
        <v/>
      </c>
      <c r="R19" s="64"/>
      <c r="S19" s="62" t="s">
        <v>135</v>
      </c>
      <c r="T19" s="65" t="str">
        <f t="shared" si="0"/>
        <v/>
      </c>
      <c r="U19" s="66"/>
      <c r="V19" s="67"/>
      <c r="W19" s="66"/>
      <c r="X19" s="66"/>
      <c r="Y19" s="68"/>
      <c r="Z19" s="69"/>
      <c r="AA19" s="70"/>
      <c r="AB19" s="71"/>
      <c r="AC19" s="72"/>
      <c r="AD19" s="73"/>
      <c r="AF19" s="123" t="str">
        <f t="shared" si="2"/>
        <v/>
      </c>
      <c r="AG19" s="126" t="str">
        <f t="shared" si="3"/>
        <v/>
      </c>
      <c r="AH19" s="128">
        <f t="shared" si="4"/>
        <v>1</v>
      </c>
    </row>
    <row r="20" spans="1:34" ht="15" customHeight="1" x14ac:dyDescent="0.25">
      <c r="A20" s="52"/>
      <c r="B20" s="53"/>
      <c r="C20" s="146"/>
      <c r="D20" s="146"/>
      <c r="E20" s="54"/>
      <c r="F20" s="55"/>
      <c r="G20" s="56"/>
      <c r="H20" s="146"/>
      <c r="I20" s="146"/>
      <c r="J20" s="170"/>
      <c r="K20" s="57"/>
      <c r="L20" s="58"/>
      <c r="M20" s="59"/>
      <c r="N20" s="60"/>
      <c r="O20" s="61" t="str">
        <f t="shared" si="1"/>
        <v/>
      </c>
      <c r="P20" s="62"/>
      <c r="Q20" s="63" t="str">
        <f t="shared" si="5"/>
        <v/>
      </c>
      <c r="R20" s="64"/>
      <c r="S20" s="62" t="s">
        <v>135</v>
      </c>
      <c r="T20" s="65" t="str">
        <f t="shared" si="0"/>
        <v/>
      </c>
      <c r="U20" s="66"/>
      <c r="V20" s="67"/>
      <c r="W20" s="66"/>
      <c r="X20" s="66"/>
      <c r="Y20" s="68"/>
      <c r="Z20" s="69"/>
      <c r="AA20" s="70"/>
      <c r="AB20" s="71"/>
      <c r="AC20" s="72"/>
      <c r="AD20" s="73"/>
      <c r="AF20" s="123" t="str">
        <f t="shared" si="2"/>
        <v/>
      </c>
      <c r="AG20" s="126" t="str">
        <f t="shared" si="3"/>
        <v/>
      </c>
      <c r="AH20" s="128">
        <f t="shared" si="4"/>
        <v>1</v>
      </c>
    </row>
    <row r="21" spans="1:34" ht="15" customHeight="1" x14ac:dyDescent="0.25">
      <c r="A21" s="52"/>
      <c r="B21" s="53"/>
      <c r="C21" s="146"/>
      <c r="D21" s="146"/>
      <c r="E21" s="54"/>
      <c r="F21" s="55"/>
      <c r="G21" s="56"/>
      <c r="H21" s="146"/>
      <c r="I21" s="146"/>
      <c r="J21" s="170"/>
      <c r="K21" s="57"/>
      <c r="L21" s="58"/>
      <c r="M21" s="59"/>
      <c r="N21" s="60"/>
      <c r="O21" s="61" t="str">
        <f t="shared" si="1"/>
        <v/>
      </c>
      <c r="P21" s="62"/>
      <c r="Q21" s="63" t="str">
        <f t="shared" si="5"/>
        <v/>
      </c>
      <c r="R21" s="64"/>
      <c r="S21" s="62" t="s">
        <v>135</v>
      </c>
      <c r="T21" s="65" t="str">
        <f t="shared" si="0"/>
        <v/>
      </c>
      <c r="U21" s="66"/>
      <c r="V21" s="67"/>
      <c r="W21" s="66"/>
      <c r="X21" s="66"/>
      <c r="Y21" s="68"/>
      <c r="Z21" s="69"/>
      <c r="AA21" s="70"/>
      <c r="AB21" s="71"/>
      <c r="AC21" s="72"/>
      <c r="AD21" s="73"/>
      <c r="AF21" s="123" t="str">
        <f t="shared" si="2"/>
        <v/>
      </c>
      <c r="AG21" s="126" t="str">
        <f t="shared" si="3"/>
        <v/>
      </c>
      <c r="AH21" s="128">
        <f t="shared" si="4"/>
        <v>1</v>
      </c>
    </row>
    <row r="22" spans="1:34" ht="15" customHeight="1" x14ac:dyDescent="0.25">
      <c r="A22" s="52"/>
      <c r="B22" s="53"/>
      <c r="C22" s="146"/>
      <c r="D22" s="146"/>
      <c r="E22" s="54"/>
      <c r="F22" s="55"/>
      <c r="G22" s="56"/>
      <c r="H22" s="146"/>
      <c r="I22" s="146"/>
      <c r="J22" s="170"/>
      <c r="K22" s="57"/>
      <c r="L22" s="58"/>
      <c r="M22" s="59"/>
      <c r="N22" s="60"/>
      <c r="O22" s="61" t="str">
        <f t="shared" si="1"/>
        <v/>
      </c>
      <c r="P22" s="62"/>
      <c r="Q22" s="63" t="str">
        <f t="shared" si="5"/>
        <v/>
      </c>
      <c r="R22" s="64" t="s">
        <v>73</v>
      </c>
      <c r="S22" s="62" t="s">
        <v>135</v>
      </c>
      <c r="T22" s="65" t="str">
        <f t="shared" si="0"/>
        <v/>
      </c>
      <c r="U22" s="66"/>
      <c r="V22" s="67"/>
      <c r="W22" s="66"/>
      <c r="X22" s="66"/>
      <c r="Y22" s="68"/>
      <c r="Z22" s="69"/>
      <c r="AA22" s="70"/>
      <c r="AB22" s="71"/>
      <c r="AC22" s="72"/>
      <c r="AD22" s="73"/>
      <c r="AF22" s="123" t="str">
        <f t="shared" si="2"/>
        <v/>
      </c>
      <c r="AG22" s="126" t="str">
        <f t="shared" si="3"/>
        <v/>
      </c>
      <c r="AH22" s="128">
        <f t="shared" si="4"/>
        <v>0</v>
      </c>
    </row>
    <row r="23" spans="1:34" ht="15" customHeight="1" x14ac:dyDescent="0.25">
      <c r="A23" s="52"/>
      <c r="B23" s="53"/>
      <c r="C23" s="146"/>
      <c r="D23" s="146"/>
      <c r="E23" s="54"/>
      <c r="F23" s="55"/>
      <c r="G23" s="56"/>
      <c r="H23" s="146"/>
      <c r="I23" s="146"/>
      <c r="J23" s="170"/>
      <c r="K23" s="57"/>
      <c r="L23" s="58"/>
      <c r="M23" s="59"/>
      <c r="N23" s="60"/>
      <c r="O23" s="61" t="str">
        <f t="shared" si="1"/>
        <v/>
      </c>
      <c r="P23" s="62"/>
      <c r="Q23" s="63" t="str">
        <f t="shared" si="5"/>
        <v/>
      </c>
      <c r="R23" s="64" t="s">
        <v>73</v>
      </c>
      <c r="S23" s="62" t="s">
        <v>135</v>
      </c>
      <c r="T23" s="65" t="str">
        <f t="shared" si="0"/>
        <v/>
      </c>
      <c r="U23" s="66"/>
      <c r="V23" s="67"/>
      <c r="W23" s="66"/>
      <c r="X23" s="66"/>
      <c r="Y23" s="68"/>
      <c r="Z23" s="69"/>
      <c r="AA23" s="70"/>
      <c r="AB23" s="71"/>
      <c r="AC23" s="72"/>
      <c r="AD23" s="73"/>
      <c r="AF23" s="123" t="str">
        <f t="shared" si="2"/>
        <v/>
      </c>
      <c r="AG23" s="126" t="str">
        <f t="shared" si="3"/>
        <v/>
      </c>
      <c r="AH23" s="128">
        <f t="shared" si="4"/>
        <v>0</v>
      </c>
    </row>
    <row r="24" spans="1:34" ht="15" customHeight="1" x14ac:dyDescent="0.25">
      <c r="A24" s="52"/>
      <c r="B24" s="53"/>
      <c r="C24" s="146"/>
      <c r="D24" s="146"/>
      <c r="E24" s="54"/>
      <c r="F24" s="55"/>
      <c r="G24" s="56"/>
      <c r="H24" s="146"/>
      <c r="I24" s="146"/>
      <c r="J24" s="170"/>
      <c r="K24" s="57"/>
      <c r="L24" s="58"/>
      <c r="M24" s="59"/>
      <c r="N24" s="60"/>
      <c r="O24" s="61" t="str">
        <f t="shared" si="1"/>
        <v/>
      </c>
      <c r="P24" s="62"/>
      <c r="Q24" s="63" t="str">
        <f t="shared" si="5"/>
        <v/>
      </c>
      <c r="R24" s="64" t="s">
        <v>73</v>
      </c>
      <c r="S24" s="62" t="s">
        <v>135</v>
      </c>
      <c r="T24" s="65" t="str">
        <f t="shared" si="0"/>
        <v/>
      </c>
      <c r="U24" s="66"/>
      <c r="V24" s="67"/>
      <c r="W24" s="66"/>
      <c r="X24" s="66"/>
      <c r="Y24" s="68"/>
      <c r="Z24" s="69"/>
      <c r="AA24" s="70"/>
      <c r="AB24" s="71"/>
      <c r="AC24" s="72"/>
      <c r="AD24" s="73"/>
      <c r="AF24" s="123" t="str">
        <f t="shared" si="2"/>
        <v/>
      </c>
      <c r="AG24" s="126" t="str">
        <f t="shared" si="3"/>
        <v/>
      </c>
      <c r="AH24" s="128">
        <f t="shared" si="4"/>
        <v>0</v>
      </c>
    </row>
    <row r="25" spans="1:34" ht="15" customHeight="1" x14ac:dyDescent="0.25">
      <c r="A25" s="52"/>
      <c r="B25" s="53"/>
      <c r="C25" s="146"/>
      <c r="D25" s="146"/>
      <c r="E25" s="54"/>
      <c r="F25" s="55"/>
      <c r="G25" s="56"/>
      <c r="H25" s="146"/>
      <c r="I25" s="146"/>
      <c r="J25" s="170"/>
      <c r="K25" s="57"/>
      <c r="L25" s="58"/>
      <c r="M25" s="59"/>
      <c r="N25" s="60"/>
      <c r="O25" s="61" t="str">
        <f t="shared" si="1"/>
        <v/>
      </c>
      <c r="P25" s="62"/>
      <c r="Q25" s="63" t="str">
        <f t="shared" si="5"/>
        <v/>
      </c>
      <c r="R25" s="64" t="s">
        <v>73</v>
      </c>
      <c r="S25" s="62" t="s">
        <v>135</v>
      </c>
      <c r="T25" s="65" t="str">
        <f t="shared" si="0"/>
        <v/>
      </c>
      <c r="U25" s="66"/>
      <c r="V25" s="67"/>
      <c r="W25" s="66"/>
      <c r="X25" s="66"/>
      <c r="Y25" s="68"/>
      <c r="Z25" s="69"/>
      <c r="AA25" s="70"/>
      <c r="AB25" s="71"/>
      <c r="AC25" s="72"/>
      <c r="AD25" s="73"/>
      <c r="AF25" s="123" t="str">
        <f t="shared" si="2"/>
        <v/>
      </c>
      <c r="AG25" s="126" t="str">
        <f t="shared" si="3"/>
        <v/>
      </c>
      <c r="AH25" s="128">
        <f t="shared" si="4"/>
        <v>0</v>
      </c>
    </row>
    <row r="26" spans="1:34" ht="15" customHeight="1" x14ac:dyDescent="0.25">
      <c r="A26" s="52"/>
      <c r="B26" s="53"/>
      <c r="C26" s="146"/>
      <c r="D26" s="146"/>
      <c r="E26" s="54"/>
      <c r="F26" s="55"/>
      <c r="G26" s="56"/>
      <c r="H26" s="146"/>
      <c r="I26" s="146"/>
      <c r="J26" s="170"/>
      <c r="K26" s="57"/>
      <c r="L26" s="58"/>
      <c r="M26" s="59"/>
      <c r="N26" s="60"/>
      <c r="O26" s="61" t="str">
        <f t="shared" si="1"/>
        <v/>
      </c>
      <c r="P26" s="62"/>
      <c r="Q26" s="63" t="str">
        <f t="shared" si="5"/>
        <v/>
      </c>
      <c r="R26" s="64" t="s">
        <v>73</v>
      </c>
      <c r="S26" s="62" t="s">
        <v>135</v>
      </c>
      <c r="T26" s="65" t="str">
        <f t="shared" si="0"/>
        <v/>
      </c>
      <c r="U26" s="66"/>
      <c r="V26" s="67"/>
      <c r="W26" s="66"/>
      <c r="X26" s="66"/>
      <c r="Y26" s="68"/>
      <c r="Z26" s="69"/>
      <c r="AA26" s="70"/>
      <c r="AB26" s="71"/>
      <c r="AC26" s="72"/>
      <c r="AD26" s="73"/>
      <c r="AF26" s="123" t="str">
        <f t="shared" si="2"/>
        <v/>
      </c>
      <c r="AG26" s="126" t="str">
        <f t="shared" si="3"/>
        <v/>
      </c>
      <c r="AH26" s="128">
        <f t="shared" si="4"/>
        <v>0</v>
      </c>
    </row>
    <row r="27" spans="1:34" ht="15" customHeight="1" x14ac:dyDescent="0.25">
      <c r="A27" s="52"/>
      <c r="B27" s="53"/>
      <c r="C27" s="146"/>
      <c r="D27" s="146"/>
      <c r="E27" s="54"/>
      <c r="F27" s="55"/>
      <c r="G27" s="56"/>
      <c r="H27" s="146"/>
      <c r="I27" s="146"/>
      <c r="J27" s="170"/>
      <c r="K27" s="57"/>
      <c r="L27" s="58"/>
      <c r="M27" s="59"/>
      <c r="N27" s="60"/>
      <c r="O27" s="61" t="str">
        <f t="shared" si="1"/>
        <v/>
      </c>
      <c r="P27" s="62"/>
      <c r="Q27" s="63" t="str">
        <f t="shared" si="5"/>
        <v/>
      </c>
      <c r="R27" s="64" t="s">
        <v>73</v>
      </c>
      <c r="S27" s="62" t="s">
        <v>135</v>
      </c>
      <c r="T27" s="65" t="str">
        <f t="shared" si="0"/>
        <v/>
      </c>
      <c r="U27" s="66"/>
      <c r="V27" s="67"/>
      <c r="W27" s="66"/>
      <c r="X27" s="66"/>
      <c r="Y27" s="68"/>
      <c r="Z27" s="69"/>
      <c r="AA27" s="70"/>
      <c r="AB27" s="71"/>
      <c r="AC27" s="72"/>
      <c r="AD27" s="73"/>
      <c r="AF27" s="123" t="str">
        <f t="shared" si="2"/>
        <v/>
      </c>
      <c r="AG27" s="126" t="str">
        <f t="shared" si="3"/>
        <v/>
      </c>
      <c r="AH27" s="128">
        <f t="shared" si="4"/>
        <v>0</v>
      </c>
    </row>
    <row r="28" spans="1:34" ht="15" customHeight="1" x14ac:dyDescent="0.25">
      <c r="A28" s="52"/>
      <c r="B28" s="53"/>
      <c r="C28" s="146"/>
      <c r="D28" s="146"/>
      <c r="E28" s="54"/>
      <c r="F28" s="55"/>
      <c r="G28" s="56"/>
      <c r="H28" s="146"/>
      <c r="I28" s="146"/>
      <c r="J28" s="170"/>
      <c r="K28" s="57"/>
      <c r="L28" s="58"/>
      <c r="M28" s="59"/>
      <c r="N28" s="60"/>
      <c r="O28" s="61" t="str">
        <f t="shared" si="1"/>
        <v/>
      </c>
      <c r="P28" s="62"/>
      <c r="Q28" s="63" t="str">
        <f t="shared" si="5"/>
        <v/>
      </c>
      <c r="R28" s="64" t="s">
        <v>73</v>
      </c>
      <c r="S28" s="62" t="s">
        <v>135</v>
      </c>
      <c r="T28" s="65" t="str">
        <f t="shared" si="0"/>
        <v/>
      </c>
      <c r="U28" s="66"/>
      <c r="V28" s="67"/>
      <c r="W28" s="66"/>
      <c r="X28" s="66"/>
      <c r="Y28" s="68"/>
      <c r="Z28" s="69"/>
      <c r="AA28" s="70"/>
      <c r="AB28" s="71"/>
      <c r="AC28" s="72"/>
      <c r="AD28" s="73"/>
      <c r="AF28" s="123" t="str">
        <f t="shared" si="2"/>
        <v/>
      </c>
      <c r="AG28" s="126" t="str">
        <f t="shared" si="3"/>
        <v/>
      </c>
      <c r="AH28" s="128">
        <f t="shared" si="4"/>
        <v>0</v>
      </c>
    </row>
    <row r="29" spans="1:34" ht="15" customHeight="1" x14ac:dyDescent="0.25">
      <c r="A29" s="52"/>
      <c r="B29" s="53"/>
      <c r="C29" s="146"/>
      <c r="D29" s="146"/>
      <c r="E29" s="54"/>
      <c r="F29" s="55"/>
      <c r="G29" s="56"/>
      <c r="H29" s="146"/>
      <c r="I29" s="146"/>
      <c r="J29" s="170"/>
      <c r="K29" s="57"/>
      <c r="L29" s="58"/>
      <c r="M29" s="59"/>
      <c r="N29" s="60"/>
      <c r="O29" s="61" t="str">
        <f t="shared" si="1"/>
        <v/>
      </c>
      <c r="P29" s="62"/>
      <c r="Q29" s="63" t="str">
        <f t="shared" si="5"/>
        <v/>
      </c>
      <c r="R29" s="64" t="s">
        <v>73</v>
      </c>
      <c r="S29" s="62" t="s">
        <v>135</v>
      </c>
      <c r="T29" s="65" t="str">
        <f t="shared" si="0"/>
        <v/>
      </c>
      <c r="U29" s="66"/>
      <c r="V29" s="67"/>
      <c r="W29" s="66"/>
      <c r="X29" s="66"/>
      <c r="Y29" s="68"/>
      <c r="Z29" s="69"/>
      <c r="AA29" s="70"/>
      <c r="AB29" s="71"/>
      <c r="AC29" s="72"/>
      <c r="AD29" s="73"/>
      <c r="AF29" s="123" t="str">
        <f t="shared" si="2"/>
        <v/>
      </c>
      <c r="AG29" s="126" t="str">
        <f t="shared" si="3"/>
        <v/>
      </c>
      <c r="AH29" s="128">
        <f t="shared" si="4"/>
        <v>0</v>
      </c>
    </row>
    <row r="30" spans="1:34" ht="15" customHeight="1" x14ac:dyDescent="0.25">
      <c r="A30" s="52"/>
      <c r="B30" s="53"/>
      <c r="C30" s="146"/>
      <c r="D30" s="146"/>
      <c r="E30" s="54"/>
      <c r="F30" s="55"/>
      <c r="G30" s="56"/>
      <c r="H30" s="146"/>
      <c r="I30" s="146"/>
      <c r="J30" s="170"/>
      <c r="K30" s="57"/>
      <c r="L30" s="58"/>
      <c r="M30" s="59"/>
      <c r="N30" s="60"/>
      <c r="O30" s="61" t="str">
        <f t="shared" si="1"/>
        <v/>
      </c>
      <c r="P30" s="62"/>
      <c r="Q30" s="63" t="str">
        <f t="shared" si="5"/>
        <v/>
      </c>
      <c r="R30" s="64" t="s">
        <v>73</v>
      </c>
      <c r="S30" s="62" t="s">
        <v>135</v>
      </c>
      <c r="T30" s="65" t="str">
        <f t="shared" si="0"/>
        <v/>
      </c>
      <c r="U30" s="66"/>
      <c r="V30" s="67"/>
      <c r="W30" s="66"/>
      <c r="X30" s="66"/>
      <c r="Y30" s="68"/>
      <c r="Z30" s="69"/>
      <c r="AA30" s="70"/>
      <c r="AB30" s="71"/>
      <c r="AC30" s="72"/>
      <c r="AD30" s="73"/>
      <c r="AF30" s="123" t="str">
        <f t="shared" si="2"/>
        <v/>
      </c>
      <c r="AG30" s="126" t="str">
        <f t="shared" si="3"/>
        <v/>
      </c>
      <c r="AH30" s="128">
        <f t="shared" si="4"/>
        <v>0</v>
      </c>
    </row>
    <row r="31" spans="1:34" ht="15" customHeight="1" x14ac:dyDescent="0.25">
      <c r="A31" s="52"/>
      <c r="B31" s="53"/>
      <c r="C31" s="146"/>
      <c r="D31" s="146"/>
      <c r="E31" s="54"/>
      <c r="F31" s="55"/>
      <c r="G31" s="56"/>
      <c r="H31" s="146"/>
      <c r="I31" s="146"/>
      <c r="J31" s="170"/>
      <c r="K31" s="57"/>
      <c r="L31" s="58"/>
      <c r="M31" s="59"/>
      <c r="N31" s="60"/>
      <c r="O31" s="61" t="str">
        <f t="shared" si="1"/>
        <v/>
      </c>
      <c r="P31" s="62"/>
      <c r="Q31" s="63" t="str">
        <f t="shared" si="5"/>
        <v/>
      </c>
      <c r="R31" s="64" t="s">
        <v>73</v>
      </c>
      <c r="S31" s="62" t="s">
        <v>135</v>
      </c>
      <c r="T31" s="65" t="str">
        <f t="shared" si="0"/>
        <v/>
      </c>
      <c r="U31" s="66"/>
      <c r="V31" s="67"/>
      <c r="W31" s="66"/>
      <c r="X31" s="66"/>
      <c r="Y31" s="68"/>
      <c r="Z31" s="69"/>
      <c r="AA31" s="70"/>
      <c r="AB31" s="71"/>
      <c r="AC31" s="72"/>
      <c r="AD31" s="73"/>
      <c r="AF31" s="123" t="str">
        <f t="shared" si="2"/>
        <v/>
      </c>
      <c r="AG31" s="126" t="str">
        <f t="shared" si="3"/>
        <v/>
      </c>
      <c r="AH31" s="128">
        <f t="shared" si="4"/>
        <v>0</v>
      </c>
    </row>
    <row r="32" spans="1:34" ht="15" customHeight="1" x14ac:dyDescent="0.25">
      <c r="A32" s="52"/>
      <c r="B32" s="53"/>
      <c r="C32" s="146"/>
      <c r="D32" s="146"/>
      <c r="E32" s="54"/>
      <c r="F32" s="55"/>
      <c r="G32" s="56"/>
      <c r="H32" s="146"/>
      <c r="I32" s="146"/>
      <c r="J32" s="170"/>
      <c r="K32" s="57"/>
      <c r="L32" s="58"/>
      <c r="M32" s="59"/>
      <c r="N32" s="60"/>
      <c r="O32" s="61" t="str">
        <f t="shared" si="1"/>
        <v/>
      </c>
      <c r="P32" s="62"/>
      <c r="Q32" s="63" t="str">
        <f t="shared" si="5"/>
        <v/>
      </c>
      <c r="R32" s="64" t="s">
        <v>73</v>
      </c>
      <c r="S32" s="62" t="s">
        <v>135</v>
      </c>
      <c r="T32" s="65" t="str">
        <f t="shared" si="0"/>
        <v/>
      </c>
      <c r="U32" s="66"/>
      <c r="V32" s="67"/>
      <c r="W32" s="66"/>
      <c r="X32" s="66"/>
      <c r="Y32" s="68"/>
      <c r="Z32" s="69"/>
      <c r="AA32" s="70"/>
      <c r="AB32" s="71"/>
      <c r="AC32" s="72"/>
      <c r="AD32" s="73"/>
      <c r="AF32" s="123" t="str">
        <f t="shared" si="2"/>
        <v/>
      </c>
      <c r="AG32" s="126" t="str">
        <f t="shared" si="3"/>
        <v/>
      </c>
      <c r="AH32" s="128">
        <f t="shared" si="4"/>
        <v>0</v>
      </c>
    </row>
    <row r="33" spans="1:34" ht="15" customHeight="1" thickBot="1" x14ac:dyDescent="0.3">
      <c r="A33" s="75"/>
      <c r="B33" s="76"/>
      <c r="C33" s="77"/>
      <c r="D33" s="77"/>
      <c r="E33" s="78"/>
      <c r="F33" s="79"/>
      <c r="G33" s="80"/>
      <c r="H33" s="77"/>
      <c r="I33" s="77"/>
      <c r="J33" s="171"/>
      <c r="K33" s="57"/>
      <c r="L33" s="81"/>
      <c r="M33" s="82"/>
      <c r="N33" s="83"/>
      <c r="O33" s="84" t="str">
        <f t="shared" si="1"/>
        <v/>
      </c>
      <c r="P33" s="85"/>
      <c r="Q33" s="86" t="str">
        <f t="shared" si="5"/>
        <v/>
      </c>
      <c r="R33" s="87" t="s">
        <v>73</v>
      </c>
      <c r="S33" s="85" t="s">
        <v>135</v>
      </c>
      <c r="T33" s="88" t="str">
        <f t="shared" si="0"/>
        <v/>
      </c>
      <c r="U33" s="89"/>
      <c r="V33" s="67"/>
      <c r="W33" s="89"/>
      <c r="X33" s="66"/>
      <c r="Y33" s="68"/>
      <c r="Z33" s="69"/>
      <c r="AA33" s="90"/>
      <c r="AB33" s="91"/>
      <c r="AC33" s="92"/>
      <c r="AD33" s="93"/>
      <c r="AF33" s="124" t="str">
        <f t="shared" si="2"/>
        <v/>
      </c>
      <c r="AG33" s="127" t="str">
        <f t="shared" si="3"/>
        <v/>
      </c>
      <c r="AH33" s="129">
        <f t="shared" si="4"/>
        <v>0</v>
      </c>
    </row>
    <row r="34" spans="1:34" ht="18" customHeight="1" thickTop="1" x14ac:dyDescent="0.25">
      <c r="B34" s="353" t="s">
        <v>140</v>
      </c>
      <c r="C34" s="353"/>
      <c r="D34" s="353"/>
      <c r="E34" s="353"/>
      <c r="F34" s="353"/>
      <c r="G34" s="94"/>
      <c r="H34" s="94"/>
      <c r="I34" s="94"/>
      <c r="J34" s="94"/>
      <c r="K34" s="95"/>
      <c r="L34" s="94"/>
      <c r="M34" s="94"/>
      <c r="N34" s="354" t="s">
        <v>141</v>
      </c>
      <c r="O34" s="354"/>
      <c r="P34" s="354"/>
      <c r="Q34" s="354"/>
      <c r="R34" s="354"/>
      <c r="S34" s="354"/>
      <c r="T34" s="354"/>
      <c r="V34" s="355" t="s">
        <v>142</v>
      </c>
      <c r="W34" s="355"/>
      <c r="X34" s="355"/>
      <c r="Y34" s="355"/>
      <c r="Z34" s="355"/>
      <c r="AA34" s="355"/>
      <c r="AB34" s="354"/>
      <c r="AF34" s="24"/>
      <c r="AG34" s="24"/>
      <c r="AH34" s="24"/>
    </row>
    <row r="35" spans="1:34" s="99" customFormat="1" ht="18" hidden="1" customHeight="1" x14ac:dyDescent="0.25">
      <c r="A35" s="97" t="s">
        <v>143</v>
      </c>
      <c r="B35" s="98">
        <f>COUNTA(A9:A33)</f>
        <v>0</v>
      </c>
      <c r="G35" s="100"/>
      <c r="H35" s="100"/>
      <c r="I35" s="100"/>
      <c r="J35" s="101"/>
      <c r="K35" s="102" t="str">
        <f>IF(OR(AND(L9&lt;&gt;"Yes",K9&lt;&gt;"",K9&lt;$L$35-25),AND(L10&lt;&gt;"Yes",K10&lt;&gt;"",K10&lt;$L$35-25),AND(L11&lt;&gt;"Yes",K11&lt;&gt;"",K11&lt;$L$35-25),AND(L12&lt;&gt;"Yes",K12&lt;&gt;"",K12&lt;$L$35-25),AND(L13&lt;&gt;"Yes",K13&lt;&gt;"",K13&lt;$L$35-25),AND(L14&lt;&gt;"Yes",K14&lt;&gt;"",K14&lt;$L$35-25),AND(L15&lt;&gt;"Yes",K15&lt;&gt;"",K15&lt;$L$35-25),AND(L16&lt;&gt;"Yes",K16&lt;&gt;"",K16&lt;$L$35-25),AND(L17&lt;&gt;"Yes",K17&lt;&gt;"",K17&lt;$L$35-25),AND(L18&lt;&gt;"Yes",K18&lt;&gt;"",K18&lt;$L$35-25),AND(L19&lt;&gt;"Yes",K19&lt;&gt;"",K19&lt;$L$35-25),AND(L20&lt;&gt;"Yes",K20&lt;&gt;"",K20&lt;$L$35-25),AND(L21&lt;&gt;"Yes",K21&lt;&gt;"",K21&lt;$L$35-25),AND(L22&lt;&gt;"Yes",K22&lt;&gt;"",K22&lt;$L$35-25),AND(L23&lt;&gt;"Yes",K23&lt;&gt;"",K23&lt;$L$35-25),AND(L24&lt;&gt;"Yes",K24&lt;&gt;"",K24&lt;$L$35-25),AND(L25&lt;&gt;"Yes",K25&lt;&gt;"",K25&lt;$L$35-25),AND(L26&lt;&gt;"Yes",K26&lt;&gt;"",K26&lt;$L$35-25),AND(L27&lt;&gt;"Yes",K27&lt;&gt;"",K27&lt;$L$35-25),AND(L28&lt;&gt;"Yes",K28&lt;&gt;"",K28&lt;$L$35-25),AND(L29&lt;&gt;"Yes",K29&lt;&gt;"",K29&lt;$L$35-25),AND(L30&lt;&gt;"Yes",K30&lt;&gt;"",K30&lt;$L$35-25),AND(L31&lt;&gt;"Yes",K31&lt;&gt;"",K31&lt;$L$35-25),AND(L32&lt;&gt;"Yes",K32&lt;&gt;"",K32&lt;$L$35-25),AND(L33&lt;&gt;"Yes",K33&lt;&gt;"",K33&lt;$L$35-25)),"Yes","No")</f>
        <v>No</v>
      </c>
      <c r="L35" s="103">
        <f>TEXT(M1,"yyyy")*1</f>
        <v>1900</v>
      </c>
      <c r="M35" s="102" t="str">
        <f>IF(OR(AND(N9&lt;&gt;"Yes",M9&lt;&gt;"",M9&lt;$L$35-25),AND(N10&lt;&gt;"Yes",M10&lt;&gt;"",M10&lt;$L$35-25),AND(N11&lt;&gt;"Yes",M11&lt;&gt;"",M11&lt;$L$35-25),AND(N12&lt;&gt;"Yes",M12&lt;&gt;"",M12&lt;$L$35-25),AND(N13&lt;&gt;"Yes",M13&lt;&gt;"",M13&lt;$L$35-25),AND(N14&lt;&gt;"Yes",M14&lt;&gt;"",M14&lt;$L$35-25),AND(N15&lt;&gt;"Yes",M15&lt;&gt;"",M15&lt;$L$35-25),AND(N16&lt;&gt;"Yes",M16&lt;&gt;"",M16&lt;$L$35-25),AND(N17&lt;&gt;"Yes",M17&lt;&gt;"",M17&lt;$L$35-25),AND(N18&lt;&gt;"Yes",M18&lt;&gt;"",M18&lt;$L$35-25),AND(N19&lt;&gt;"Yes",M19&lt;&gt;"",M19&lt;$L$35-25),AND(N20&lt;&gt;"Yes",M20&lt;&gt;"",M20&lt;$L$35-25),AND(N21&lt;&gt;"Yes",M21&lt;&gt;"",M21&lt;$L$35-25),AND(N22&lt;&gt;"Yes",M22&lt;&gt;"",M22&lt;$L$35-25),AND(N23&lt;&gt;"Yes",M23&lt;&gt;"",M23&lt;$L$35-25),AND(N24&lt;&gt;"Yes",M24&lt;&gt;"",M24&lt;$L$35-25),AND(N25&lt;&gt;"Yes",M25&lt;&gt;"",M25&lt;$L$35-25),AND(N26&lt;&gt;"Yes",M26&lt;&gt;"",M26&lt;$L$35-25),AND(N27&lt;&gt;"Yes",M27&lt;&gt;"",M27&lt;$L$35-25),AND(N28&lt;&gt;"Yes",M28&lt;&gt;"",M28&lt;$L$35-25),AND(N29&lt;&gt;"Yes",M29&lt;&gt;"",M29&lt;$L$35-25),AND(N30&lt;&gt;"Yes",M30&lt;&gt;"",M30&lt;$L$35-25),AND(N31&lt;&gt;"Yes",M31&lt;&gt;"",M31&lt;$L$35-25),AND(N32&lt;&gt;"Yes",M32&lt;&gt;"",M32&lt;$L$35-25),AND(N33&lt;&gt;"Yes",M33&lt;&gt;"",M33&lt;$L$35-25)),"Yes","No")</f>
        <v>No</v>
      </c>
      <c r="N35" s="104"/>
      <c r="R35" s="98"/>
      <c r="V35" s="96"/>
      <c r="W35" s="96"/>
      <c r="X35" s="96"/>
      <c r="Y35" s="96"/>
      <c r="Z35" s="160">
        <f>SUM(Z9:Z33)</f>
        <v>0</v>
      </c>
      <c r="AA35" s="96"/>
      <c r="AB35" s="96"/>
    </row>
    <row r="36" spans="1:34" ht="18" hidden="1" customHeight="1" x14ac:dyDescent="0.25">
      <c r="A36" s="105" t="s">
        <v>143</v>
      </c>
      <c r="K36" s="106">
        <f>COUNTBLANK(K9:K33)</f>
        <v>25</v>
      </c>
      <c r="L36" s="107">
        <f>COUNTIF(L9:L33,"(select)")</f>
        <v>0</v>
      </c>
      <c r="V36" s="354"/>
      <c r="W36" s="354"/>
      <c r="X36" s="354"/>
      <c r="Y36" s="354"/>
      <c r="Z36" s="354"/>
      <c r="AA36" s="354"/>
      <c r="AB36" s="354"/>
    </row>
    <row r="37" spans="1:34" hidden="1" x14ac:dyDescent="0.25"/>
    <row r="38" spans="1:34" hidden="1" x14ac:dyDescent="0.25"/>
    <row r="40" spans="1:34" ht="15.75" x14ac:dyDescent="0.25">
      <c r="B40" s="345"/>
      <c r="C40" s="346"/>
      <c r="D40" s="346"/>
      <c r="E40" s="346"/>
      <c r="F40" s="346"/>
      <c r="G40" s="346"/>
      <c r="H40" s="346"/>
      <c r="I40" s="346"/>
    </row>
  </sheetData>
  <sheetProtection algorithmName="SHA-512" hashValue="uyPPXdDsUD09SN3j6DsC2gO2qGEiW9apXj2KeuFWWGmVD+J01ICA+0KTR5xyP7JZbkSs8ObWEnSrk1Gob37dzA==" saltValue="kaHNrnp0fJ/KI6l8Cu1UQw==" spinCount="100000" sheet="1" objects="1" scenarios="1" selectLockedCells="1"/>
  <mergeCells count="53">
    <mergeCell ref="S4:T4"/>
    <mergeCell ref="V4:AA4"/>
    <mergeCell ref="AB4:AD4"/>
    <mergeCell ref="A1:A3"/>
    <mergeCell ref="B1:C1"/>
    <mergeCell ref="E1:G1"/>
    <mergeCell ref="I1:L1"/>
    <mergeCell ref="N1:O1"/>
    <mergeCell ref="B2:L2"/>
    <mergeCell ref="O2:T2"/>
    <mergeCell ref="I3:M3"/>
    <mergeCell ref="N3:T3"/>
    <mergeCell ref="B4:C4"/>
    <mergeCell ref="E4:M4"/>
    <mergeCell ref="O4:Q4"/>
    <mergeCell ref="B5:F5"/>
    <mergeCell ref="G5:M5"/>
    <mergeCell ref="N5:N7"/>
    <mergeCell ref="O5:O7"/>
    <mergeCell ref="Q5:Q7"/>
    <mergeCell ref="D6:D7"/>
    <mergeCell ref="H6:H7"/>
    <mergeCell ref="V5:Z5"/>
    <mergeCell ref="B6:B7"/>
    <mergeCell ref="C6:C7"/>
    <mergeCell ref="E6:E7"/>
    <mergeCell ref="F6:F7"/>
    <mergeCell ref="G6:G7"/>
    <mergeCell ref="I6:I7"/>
    <mergeCell ref="J6:J7"/>
    <mergeCell ref="K6:K7"/>
    <mergeCell ref="S5:S7"/>
    <mergeCell ref="T5:T7"/>
    <mergeCell ref="U5:U7"/>
    <mergeCell ref="R5:R7"/>
    <mergeCell ref="L6:L7"/>
    <mergeCell ref="M6:M7"/>
    <mergeCell ref="P6:P7"/>
    <mergeCell ref="X6:X7"/>
    <mergeCell ref="B40:I40"/>
    <mergeCell ref="AF7:AH8"/>
    <mergeCell ref="AC6:AC7"/>
    <mergeCell ref="AD6:AD7"/>
    <mergeCell ref="B34:F34"/>
    <mergeCell ref="N34:T34"/>
    <mergeCell ref="V34:AB34"/>
    <mergeCell ref="V36:AB36"/>
    <mergeCell ref="V6:V7"/>
    <mergeCell ref="W6:W7"/>
    <mergeCell ref="Y6:Y7"/>
    <mergeCell ref="Z6:Z7"/>
    <mergeCell ref="AA6:AA7"/>
    <mergeCell ref="AB6:AB7"/>
  </mergeCells>
  <conditionalFormatting sqref="M1">
    <cfRule type="cellIs" dxfId="39" priority="39" operator="equal">
      <formula>0</formula>
    </cfRule>
  </conditionalFormatting>
  <conditionalFormatting sqref="E1:F1">
    <cfRule type="cellIs" dxfId="38" priority="37" operator="equal">
      <formula>0</formula>
    </cfRule>
    <cfRule type="cellIs" dxfId="37" priority="38" operator="equal">
      <formula>0</formula>
    </cfRule>
  </conditionalFormatting>
  <conditionalFormatting sqref="L9:L33 R9:R33">
    <cfRule type="cellIs" dxfId="36" priority="22" operator="equal">
      <formula>"(select)"</formula>
    </cfRule>
  </conditionalFormatting>
  <conditionalFormatting sqref="R9:R33">
    <cfRule type="cellIs" dxfId="35" priority="16" operator="equal">
      <formula>"Reduce by"</formula>
    </cfRule>
    <cfRule type="cellIs" dxfId="34" priority="19" operator="equal">
      <formula>"Maximum"</formula>
    </cfRule>
    <cfRule type="cellIs" dxfId="33" priority="21" operator="equal">
      <formula>"Avg Annual"</formula>
    </cfRule>
  </conditionalFormatting>
  <conditionalFormatting sqref="S4:T4">
    <cfRule type="containsText" dxfId="32" priority="33" operator="containsText" text="Reduction">
      <formula>NOT(ISERROR(SEARCH("Reduction",S4)))</formula>
    </cfRule>
  </conditionalFormatting>
  <conditionalFormatting sqref="P9:P33">
    <cfRule type="expression" dxfId="31" priority="32">
      <formula>AND($P9&lt;&gt;"",$P9&lt;0.75)</formula>
    </cfRule>
  </conditionalFormatting>
  <conditionalFormatting sqref="Q9:Q33 O9:O33">
    <cfRule type="cellIs" dxfId="30" priority="30" operator="equal">
      <formula>0</formula>
    </cfRule>
  </conditionalFormatting>
  <conditionalFormatting sqref="G34:J34 L34:M34 K35">
    <cfRule type="containsText" dxfId="29" priority="29" operator="containsText" text="Engines">
      <formula>NOT(ISERROR(SEARCH("Engines",G34)))</formula>
    </cfRule>
  </conditionalFormatting>
  <conditionalFormatting sqref="M6:M7">
    <cfRule type="expression" dxfId="28" priority="28">
      <formula>COUNTIF(L9:L33,"Yes")=0</formula>
    </cfRule>
  </conditionalFormatting>
  <conditionalFormatting sqref="S9:S33">
    <cfRule type="expression" dxfId="27" priority="20">
      <formula>$R9&lt;&gt;"Reduce by"</formula>
    </cfRule>
  </conditionalFormatting>
  <conditionalFormatting sqref="P5">
    <cfRule type="containsText" dxfId="26" priority="27" operator="containsText" text="75">
      <formula>NOT(ISERROR(SEARCH("75",P5)))</formula>
    </cfRule>
  </conditionalFormatting>
  <conditionalFormatting sqref="N34:P34">
    <cfRule type="expression" dxfId="25" priority="26">
      <formula>COUNTIF(P9:P33,"&lt;.75")&gt;0</formula>
    </cfRule>
  </conditionalFormatting>
  <conditionalFormatting sqref="I3:K3">
    <cfRule type="containsText" dxfId="24" priority="25" operator="containsText" text="Engines">
      <formula>NOT(ISERROR(SEARCH("Engines",I3)))</formula>
    </cfRule>
  </conditionalFormatting>
  <conditionalFormatting sqref="M9:M33">
    <cfRule type="expression" dxfId="23" priority="24">
      <formula>AND($L9="Yes",$M9&lt;&gt;"",$M9&lt;$L$35-25)</formula>
    </cfRule>
    <cfRule type="expression" dxfId="22" priority="40">
      <formula>$L9="Yes"</formula>
    </cfRule>
    <cfRule type="expression" dxfId="21" priority="41">
      <formula>OR($L9="",$L9="(select)",$L9="No")</formula>
    </cfRule>
    <cfRule type="expression" dxfId="20" priority="42">
      <formula>OR($L9="",$L9="(select)",AND($L9="Yes",$M9=""),AND($L9&lt;&gt;"",$M9&lt;&gt;"",$M9&lt;$L$35))</formula>
    </cfRule>
  </conditionalFormatting>
  <conditionalFormatting sqref="M35">
    <cfRule type="containsText" dxfId="19" priority="23" operator="containsText" text="Engines">
      <formula>NOT(ISERROR(SEARCH("Engines",M35)))</formula>
    </cfRule>
  </conditionalFormatting>
  <conditionalFormatting sqref="Q9:Q33 T9:T33 O9:O33">
    <cfRule type="cellIs" dxfId="18" priority="18" operator="equal">
      <formula>0</formula>
    </cfRule>
  </conditionalFormatting>
  <conditionalFormatting sqref="Q34:R34">
    <cfRule type="expression" dxfId="17" priority="46">
      <formula>COUNTIF(S9:S33,"&lt;.75")&gt;0</formula>
    </cfRule>
  </conditionalFormatting>
  <conditionalFormatting sqref="O4:Q4">
    <cfRule type="containsText" dxfId="16" priority="13" operator="containsText" text="Total">
      <formula>NOT(ISERROR(SEARCH("Total",O4)))</formula>
    </cfRule>
  </conditionalFormatting>
  <conditionalFormatting sqref="L6:L7">
    <cfRule type="expression" dxfId="15" priority="12">
      <formula>$K$36&lt;$L$36</formula>
    </cfRule>
  </conditionalFormatting>
  <conditionalFormatting sqref="R9:R33">
    <cfRule type="expression" dxfId="14" priority="153">
      <formula>$AH9=1</formula>
    </cfRule>
  </conditionalFormatting>
  <conditionalFormatting sqref="L9:L33">
    <cfRule type="expression" dxfId="13" priority="71">
      <formula>AND($K9&gt;0,$L9="(select)")</formula>
    </cfRule>
  </conditionalFormatting>
  <conditionalFormatting sqref="I1:L1">
    <cfRule type="expression" dxfId="12" priority="72">
      <formula>AND($E$1&lt;&gt;"",$M$1="")</formula>
    </cfRule>
  </conditionalFormatting>
  <conditionalFormatting sqref="S34">
    <cfRule type="expression" dxfId="11" priority="101">
      <formula>COUNTIF(#REF!,"&lt;.75")&gt;0</formula>
    </cfRule>
  </conditionalFormatting>
  <conditionalFormatting sqref="T34">
    <cfRule type="expression" dxfId="10" priority="116">
      <formula>COUNTIF(#REF!,"&lt;.75")&gt;0</formula>
    </cfRule>
  </conditionalFormatting>
  <conditionalFormatting sqref="N9:AD33">
    <cfRule type="expression" dxfId="9" priority="70">
      <formula>AND($L9="No",$AF9&gt;25)</formula>
    </cfRule>
    <cfRule type="expression" dxfId="8" priority="150">
      <formula>AND($L9="Yes",$AG9&gt;25)</formula>
    </cfRule>
    <cfRule type="expression" dxfId="7" priority="151">
      <formula>AND($L9="Yes",$M9="")</formula>
    </cfRule>
    <cfRule type="expression" dxfId="6" priority="152">
      <formula>OR($L9="(select)",$L9="")</formula>
    </cfRule>
  </conditionalFormatting>
  <conditionalFormatting sqref="K9:K33">
    <cfRule type="expression" dxfId="5" priority="158">
      <formula>AND($K9&lt;&gt;"",$AF9&gt;25,$L9&lt;&gt;"Yes")</formula>
    </cfRule>
    <cfRule type="cellIs" dxfId="4" priority="159" operator="equal">
      <formula>0</formula>
    </cfRule>
    <cfRule type="expression" dxfId="3" priority="160">
      <formula>$M9&lt;&gt;""</formula>
    </cfRule>
  </conditionalFormatting>
  <conditionalFormatting sqref="P1">
    <cfRule type="cellIs" dxfId="2" priority="1" operator="equal">
      <formula>0</formula>
    </cfRule>
  </conditionalFormatting>
  <dataValidations count="12">
    <dataValidation allowBlank="1" showInputMessage="1" showErrorMessage="1" prompt="Enter date here before entering vehicle data below." sqref="M1" xr:uid="{0ABED3CF-8EB8-47F8-AAB3-B2A510389713}"/>
    <dataValidation allowBlank="1" showErrorMessage="1" sqref="L35" xr:uid="{F3F4C8FB-3536-455E-BA88-B1D5BA015DB8}"/>
    <dataValidation allowBlank="1" sqref="AH9:AH33 AF9:AF33 K9:K33" xr:uid="{C70D198A-9945-41FB-84A7-0BABF5CB4221}"/>
    <dataValidation type="whole" allowBlank="1" showInputMessage="1" showErrorMessage="1" error="Engines more than 20 years old do not qualify for a Clean Vehicles project." sqref="K8" xr:uid="{91E16E2A-F8C9-450D-8C89-F609A2C83475}">
      <formula1>RIGHT($J$35,4)-21</formula1>
      <formula2>RIGHT($J$35,4)</formula2>
    </dataValidation>
    <dataValidation type="list" allowBlank="1" showInputMessage="1" showErrorMessage="1" sqref="AB8:AD33" xr:uid="{EBDA4332-A6FF-4F43-9E7B-D3C331687085}">
      <formula1>Documentation</formula1>
    </dataValidation>
    <dataValidation type="decimal" allowBlank="1" showInputMessage="1" showErrorMessage="1" error="Only vehicles driven a minimum of 75% of miles inside the HGB nonattainment zone qualify for the program. (TYPE IN THE &quot;%&quot; MANUALLY)" sqref="P9:P33" xr:uid="{942C77E6-2B83-4DDA-AAFD-770ECAB9003E}">
      <formula1>0.75</formula1>
      <formula2>1</formula2>
    </dataValidation>
    <dataValidation allowBlank="1" showInputMessage="1" showErrorMessage="1" error="Engines more than 20 years old do not qualify for a Clean Vehicles project." sqref="M8" xr:uid="{B4B7DACB-7117-4200-B6FB-3456AE11AC68}"/>
    <dataValidation type="list" allowBlank="1" showInputMessage="1" showErrorMessage="1" error="Engines more than 20 years old do not qualify for a Clean Vehicles project." sqref="L8:L33" xr:uid="{B2D0D796-9EF5-46C7-A786-CF806C59F72B}">
      <formula1>YesNo</formula1>
    </dataValidation>
    <dataValidation type="list" allowBlank="1" showErrorMessage="1" sqref="AA8:AA33 U8:U33" xr:uid="{869DF3FA-217B-412A-AF64-1BC5091E18F1}">
      <formula1>FuelTypes</formula1>
    </dataValidation>
    <dataValidation type="list" allowBlank="1" showInputMessage="1" showErrorMessage="1" sqref="R8:R33" xr:uid="{AE6CC3F0-90B4-44CB-AD87-F52272B91C08}">
      <formula1>MileageChoice</formula1>
    </dataValidation>
    <dataValidation type="list" allowBlank="1" showInputMessage="1" showErrorMessage="1" sqref="S8:S33" xr:uid="{175B5B09-8047-4D8A-A321-F09F333225FD}">
      <formula1>ReduceBy</formula1>
    </dataValidation>
    <dataValidation type="decimal" allowBlank="1" showInputMessage="1" showErrorMessage="1" error="Only a vehicle that is driven 75% or more of its miles will qualify for a Clean Vehicles grant." sqref="P8" xr:uid="{EF460AF3-D036-454F-9E16-07E67A68A6EE}">
      <formula1>0.75</formula1>
      <formula2>1</formula2>
    </dataValidation>
  </dataValidations>
  <pageMargins left="0.4" right="0.4" top="0.5" bottom="0.5" header="0.3" footer="0.3"/>
  <pageSetup scale="91" fitToWidth="3" orientation="landscape" r:id="rId1"/>
  <extLst>
    <ext xmlns:x14="http://schemas.microsoft.com/office/spreadsheetml/2009/9/main" uri="{78C0D931-6437-407d-A8EE-F0AAD7539E65}">
      <x14:conditionalFormattings>
        <x14:conditionalFormatting xmlns:xm="http://schemas.microsoft.com/office/excel/2006/main">
          <x14:cfRule type="containsText" priority="17" operator="containsText" id="{B308160F-6162-4882-BBDE-E825411F7265}">
            <xm:f>NOT(ISERROR(SEARCH("+",R4)))</xm:f>
            <xm:f>"+"</xm:f>
            <x14:dxf>
              <fill>
                <patternFill>
                  <bgColor theme="7" tint="0.39994506668294322"/>
                </patternFill>
              </fill>
              <border>
                <left style="thin">
                  <color theme="1"/>
                </left>
                <right style="thin">
                  <color theme="1"/>
                </right>
                <vertical/>
                <horizontal/>
              </border>
            </x14:dxf>
          </x14:cfRule>
          <xm:sqref>R4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C3C9C-78FA-4647-8489-A2A8D3FE59A0}">
  <sheetPr>
    <pageSetUpPr fitToPage="1"/>
  </sheetPr>
  <dimension ref="A1:S31"/>
  <sheetViews>
    <sheetView showGridLines="0" zoomScaleNormal="100" workbookViewId="0">
      <selection activeCell="Q2" sqref="Q2"/>
    </sheetView>
  </sheetViews>
  <sheetFormatPr defaultColWidth="9.140625" defaultRowHeight="15" x14ac:dyDescent="0.25"/>
  <cols>
    <col min="1" max="2" width="5.7109375" style="24" customWidth="1"/>
    <col min="3" max="3" width="9.140625" style="24"/>
    <col min="4" max="11" width="8.28515625" style="24" customWidth="1"/>
    <col min="12" max="13" width="9.140625" style="24"/>
    <col min="14" max="19" width="8.28515625" style="24" customWidth="1"/>
    <col min="20" max="16384" width="9.140625" style="24"/>
  </cols>
  <sheetData>
    <row r="1" spans="1:19" ht="31.5" x14ac:dyDescent="0.5">
      <c r="C1" s="113"/>
      <c r="D1" s="113"/>
      <c r="E1" s="440" t="s">
        <v>237</v>
      </c>
      <c r="F1" s="440"/>
      <c r="G1" s="440"/>
      <c r="H1" s="440"/>
      <c r="I1" s="440"/>
      <c r="J1" s="440"/>
      <c r="K1" s="440"/>
      <c r="L1" s="440"/>
      <c r="M1" s="440"/>
      <c r="N1" s="440"/>
      <c r="O1" s="440"/>
      <c r="P1" s="440"/>
      <c r="Q1" s="113"/>
      <c r="R1" s="113"/>
      <c r="S1" s="113"/>
    </row>
    <row r="2" spans="1:19" ht="50.1" customHeight="1" thickBot="1" x14ac:dyDescent="0.3">
      <c r="A2" s="114"/>
      <c r="B2" s="114"/>
      <c r="C2" s="114"/>
      <c r="D2" s="114"/>
      <c r="E2" s="441"/>
      <c r="F2" s="441"/>
      <c r="G2" s="441"/>
      <c r="H2" s="441"/>
      <c r="I2" s="441"/>
      <c r="J2" s="441"/>
      <c r="K2" s="441"/>
      <c r="L2" s="441"/>
      <c r="M2" s="441"/>
      <c r="N2" s="441"/>
      <c r="O2" s="441"/>
      <c r="P2" s="441"/>
      <c r="Q2" s="114"/>
      <c r="R2" s="114"/>
      <c r="S2" s="114"/>
    </row>
    <row r="3" spans="1:19" ht="17.100000000000001" customHeight="1" thickTop="1" x14ac:dyDescent="0.5">
      <c r="A3" s="416" t="s">
        <v>273</v>
      </c>
      <c r="B3" s="417"/>
      <c r="C3" s="417"/>
      <c r="D3" s="417"/>
      <c r="E3" s="417"/>
      <c r="F3" s="417"/>
      <c r="G3" s="417"/>
      <c r="H3" s="417"/>
      <c r="I3" s="417"/>
      <c r="J3" s="417"/>
      <c r="K3" s="417"/>
      <c r="L3" s="144"/>
      <c r="M3" s="144"/>
      <c r="N3" s="144"/>
      <c r="O3" s="144"/>
      <c r="P3" s="144"/>
      <c r="Q3" s="143"/>
      <c r="R3" s="143"/>
      <c r="S3" s="145"/>
    </row>
    <row r="4" spans="1:19" ht="17.100000000000001" customHeight="1" x14ac:dyDescent="0.25">
      <c r="A4" s="418"/>
      <c r="B4" s="419"/>
      <c r="C4" s="419"/>
      <c r="D4" s="419"/>
      <c r="E4" s="419"/>
      <c r="F4" s="419"/>
      <c r="G4" s="419"/>
      <c r="H4" s="419"/>
      <c r="I4" s="419"/>
      <c r="J4" s="419"/>
      <c r="K4" s="419"/>
      <c r="L4" s="174"/>
      <c r="M4" s="174"/>
      <c r="N4" s="174"/>
      <c r="O4" s="174"/>
      <c r="P4" s="174"/>
      <c r="Q4" s="174"/>
      <c r="R4" s="174"/>
      <c r="S4" s="175"/>
    </row>
    <row r="5" spans="1:19" ht="17.100000000000001" customHeight="1" thickBot="1" x14ac:dyDescent="0.3">
      <c r="A5" s="420"/>
      <c r="B5" s="421"/>
      <c r="C5" s="421"/>
      <c r="D5" s="421"/>
      <c r="E5" s="421"/>
      <c r="F5" s="421"/>
      <c r="G5" s="421"/>
      <c r="H5" s="421"/>
      <c r="I5" s="421"/>
      <c r="J5" s="421"/>
      <c r="K5" s="421"/>
      <c r="L5" s="176"/>
      <c r="M5" s="176"/>
      <c r="N5" s="176"/>
      <c r="O5" s="176"/>
      <c r="P5" s="176"/>
      <c r="Q5" s="176"/>
      <c r="R5" s="176"/>
      <c r="S5" s="177"/>
    </row>
    <row r="6" spans="1:19" ht="21" x14ac:dyDescent="0.25">
      <c r="A6" s="442" t="s">
        <v>144</v>
      </c>
      <c r="B6" s="443"/>
      <c r="C6" s="443"/>
      <c r="D6" s="443"/>
      <c r="E6" s="443"/>
      <c r="F6" s="443"/>
      <c r="G6" s="443"/>
      <c r="H6" s="443"/>
      <c r="I6" s="443"/>
      <c r="J6" s="443"/>
      <c r="K6" s="443"/>
      <c r="L6" s="443"/>
      <c r="M6" s="443"/>
      <c r="N6" s="443"/>
      <c r="O6" s="443"/>
      <c r="P6" s="443"/>
      <c r="Q6" s="443"/>
      <c r="R6" s="443"/>
      <c r="S6" s="444"/>
    </row>
    <row r="7" spans="1:19" ht="20.100000000000001" customHeight="1" thickBot="1" x14ac:dyDescent="0.3">
      <c r="A7" s="445" t="s">
        <v>238</v>
      </c>
      <c r="B7" s="446"/>
      <c r="C7" s="446"/>
      <c r="D7" s="446"/>
      <c r="E7" s="446"/>
      <c r="F7" s="446"/>
      <c r="G7" s="446"/>
      <c r="H7" s="446"/>
      <c r="I7" s="446"/>
      <c r="J7" s="446"/>
      <c r="K7" s="446"/>
      <c r="L7" s="446"/>
      <c r="M7" s="446"/>
      <c r="N7" s="446"/>
      <c r="O7" s="446"/>
      <c r="P7" s="446"/>
      <c r="Q7" s="446"/>
      <c r="R7" s="446"/>
      <c r="S7" s="447"/>
    </row>
    <row r="8" spans="1:19" ht="21" x14ac:dyDescent="0.25">
      <c r="A8" s="425" t="s">
        <v>145</v>
      </c>
      <c r="B8" s="426"/>
      <c r="C8" s="426"/>
      <c r="D8" s="426"/>
      <c r="E8" s="426"/>
      <c r="F8" s="426"/>
      <c r="G8" s="426"/>
      <c r="H8" s="426"/>
      <c r="I8" s="426"/>
      <c r="J8" s="426"/>
      <c r="K8" s="426"/>
      <c r="L8" s="426"/>
      <c r="M8" s="426"/>
      <c r="N8" s="426"/>
      <c r="O8" s="426"/>
      <c r="P8" s="426"/>
      <c r="Q8" s="426"/>
      <c r="R8" s="426"/>
      <c r="S8" s="427"/>
    </row>
    <row r="9" spans="1:19" ht="18" customHeight="1" x14ac:dyDescent="0.25">
      <c r="A9" s="434" t="s">
        <v>239</v>
      </c>
      <c r="B9" s="435"/>
      <c r="C9" s="435"/>
      <c r="D9" s="435"/>
      <c r="E9" s="435"/>
      <c r="F9" s="435"/>
      <c r="G9" s="435"/>
      <c r="H9" s="435"/>
      <c r="I9" s="435"/>
      <c r="J9" s="435"/>
      <c r="K9" s="435"/>
      <c r="L9" s="435"/>
      <c r="M9" s="435"/>
      <c r="N9" s="435"/>
      <c r="O9" s="435"/>
      <c r="P9" s="435"/>
      <c r="Q9" s="435"/>
      <c r="R9" s="435"/>
      <c r="S9" s="436"/>
    </row>
    <row r="10" spans="1:19" ht="18" customHeight="1" thickBot="1" x14ac:dyDescent="0.3">
      <c r="A10" s="448"/>
      <c r="B10" s="449"/>
      <c r="C10" s="449"/>
      <c r="D10" s="449"/>
      <c r="E10" s="449"/>
      <c r="F10" s="449"/>
      <c r="G10" s="449"/>
      <c r="H10" s="449"/>
      <c r="I10" s="449"/>
      <c r="J10" s="449"/>
      <c r="K10" s="449"/>
      <c r="L10" s="449"/>
      <c r="M10" s="449"/>
      <c r="N10" s="449"/>
      <c r="O10" s="449"/>
      <c r="P10" s="449"/>
      <c r="Q10" s="449"/>
      <c r="R10" s="449"/>
      <c r="S10" s="450"/>
    </row>
    <row r="11" spans="1:19" ht="21" x14ac:dyDescent="0.25">
      <c r="A11" s="425" t="s">
        <v>146</v>
      </c>
      <c r="B11" s="426"/>
      <c r="C11" s="426"/>
      <c r="D11" s="426"/>
      <c r="E11" s="426"/>
      <c r="F11" s="426"/>
      <c r="G11" s="426"/>
      <c r="H11" s="426"/>
      <c r="I11" s="426"/>
      <c r="J11" s="426"/>
      <c r="K11" s="426"/>
      <c r="L11" s="426"/>
      <c r="M11" s="426"/>
      <c r="N11" s="426"/>
      <c r="O11" s="426"/>
      <c r="P11" s="426"/>
      <c r="Q11" s="426"/>
      <c r="R11" s="426"/>
      <c r="S11" s="427"/>
    </row>
    <row r="12" spans="1:19" ht="18" customHeight="1" x14ac:dyDescent="0.25">
      <c r="A12" s="428" t="s">
        <v>240</v>
      </c>
      <c r="B12" s="429"/>
      <c r="C12" s="429"/>
      <c r="D12" s="429"/>
      <c r="E12" s="429"/>
      <c r="F12" s="429"/>
      <c r="G12" s="429"/>
      <c r="H12" s="429"/>
      <c r="I12" s="429"/>
      <c r="J12" s="429"/>
      <c r="K12" s="429"/>
      <c r="L12" s="429"/>
      <c r="M12" s="429"/>
      <c r="N12" s="429"/>
      <c r="O12" s="429"/>
      <c r="P12" s="429"/>
      <c r="Q12" s="429"/>
      <c r="R12" s="429"/>
      <c r="S12" s="430"/>
    </row>
    <row r="13" spans="1:19" ht="18" customHeight="1" thickBot="1" x14ac:dyDescent="0.3">
      <c r="A13" s="431"/>
      <c r="B13" s="432"/>
      <c r="C13" s="432"/>
      <c r="D13" s="432"/>
      <c r="E13" s="432"/>
      <c r="F13" s="432"/>
      <c r="G13" s="432"/>
      <c r="H13" s="432"/>
      <c r="I13" s="432"/>
      <c r="J13" s="432"/>
      <c r="K13" s="432"/>
      <c r="L13" s="432"/>
      <c r="M13" s="432"/>
      <c r="N13" s="432"/>
      <c r="O13" s="432"/>
      <c r="P13" s="432"/>
      <c r="Q13" s="432"/>
      <c r="R13" s="432"/>
      <c r="S13" s="433"/>
    </row>
    <row r="14" spans="1:19" ht="21" x14ac:dyDescent="0.25">
      <c r="A14" s="425" t="s">
        <v>147</v>
      </c>
      <c r="B14" s="426"/>
      <c r="C14" s="426"/>
      <c r="D14" s="426"/>
      <c r="E14" s="426"/>
      <c r="F14" s="426"/>
      <c r="G14" s="426"/>
      <c r="H14" s="426"/>
      <c r="I14" s="426"/>
      <c r="J14" s="426"/>
      <c r="K14" s="426"/>
      <c r="L14" s="426"/>
      <c r="M14" s="426"/>
      <c r="N14" s="426"/>
      <c r="O14" s="426"/>
      <c r="P14" s="426"/>
      <c r="Q14" s="426"/>
      <c r="R14" s="426"/>
      <c r="S14" s="427"/>
    </row>
    <row r="15" spans="1:19" ht="18" customHeight="1" x14ac:dyDescent="0.25">
      <c r="A15" s="428" t="s">
        <v>148</v>
      </c>
      <c r="B15" s="429"/>
      <c r="C15" s="429"/>
      <c r="D15" s="429"/>
      <c r="E15" s="429"/>
      <c r="F15" s="429"/>
      <c r="G15" s="429"/>
      <c r="H15" s="429"/>
      <c r="I15" s="429"/>
      <c r="J15" s="429"/>
      <c r="K15" s="429"/>
      <c r="L15" s="429"/>
      <c r="M15" s="429"/>
      <c r="N15" s="429"/>
      <c r="O15" s="429"/>
      <c r="P15" s="429"/>
      <c r="Q15" s="429"/>
      <c r="R15" s="429"/>
      <c r="S15" s="430"/>
    </row>
    <row r="16" spans="1:19" ht="18" customHeight="1" thickBot="1" x14ac:dyDescent="0.3">
      <c r="A16" s="431"/>
      <c r="B16" s="432"/>
      <c r="C16" s="432"/>
      <c r="D16" s="432"/>
      <c r="E16" s="432"/>
      <c r="F16" s="432"/>
      <c r="G16" s="432"/>
      <c r="H16" s="432"/>
      <c r="I16" s="432"/>
      <c r="J16" s="432"/>
      <c r="K16" s="432"/>
      <c r="L16" s="432"/>
      <c r="M16" s="432"/>
      <c r="N16" s="432"/>
      <c r="O16" s="432"/>
      <c r="P16" s="432"/>
      <c r="Q16" s="432"/>
      <c r="R16" s="432"/>
      <c r="S16" s="433"/>
    </row>
    <row r="17" spans="1:19" ht="21" x14ac:dyDescent="0.25">
      <c r="A17" s="425" t="s">
        <v>149</v>
      </c>
      <c r="B17" s="426"/>
      <c r="C17" s="426"/>
      <c r="D17" s="426"/>
      <c r="E17" s="426"/>
      <c r="F17" s="426"/>
      <c r="G17" s="426"/>
      <c r="H17" s="426"/>
      <c r="I17" s="426"/>
      <c r="J17" s="426"/>
      <c r="K17" s="426"/>
      <c r="L17" s="426"/>
      <c r="M17" s="426"/>
      <c r="N17" s="426"/>
      <c r="O17" s="426"/>
      <c r="P17" s="426"/>
      <c r="Q17" s="426"/>
      <c r="R17" s="426"/>
      <c r="S17" s="427"/>
    </row>
    <row r="18" spans="1:19" ht="18" customHeight="1" x14ac:dyDescent="0.25">
      <c r="A18" s="428" t="s">
        <v>150</v>
      </c>
      <c r="B18" s="429"/>
      <c r="C18" s="429"/>
      <c r="D18" s="429"/>
      <c r="E18" s="429"/>
      <c r="F18" s="429"/>
      <c r="G18" s="429"/>
      <c r="H18" s="429"/>
      <c r="I18" s="429"/>
      <c r="J18" s="429"/>
      <c r="K18" s="429"/>
      <c r="L18" s="429"/>
      <c r="M18" s="429"/>
      <c r="N18" s="429"/>
      <c r="O18" s="429"/>
      <c r="P18" s="429"/>
      <c r="Q18" s="429"/>
      <c r="R18" s="429"/>
      <c r="S18" s="430"/>
    </row>
    <row r="19" spans="1:19" ht="18" customHeight="1" thickBot="1" x14ac:dyDescent="0.3">
      <c r="A19" s="431"/>
      <c r="B19" s="432"/>
      <c r="C19" s="432"/>
      <c r="D19" s="432"/>
      <c r="E19" s="432"/>
      <c r="F19" s="432"/>
      <c r="G19" s="432"/>
      <c r="H19" s="432"/>
      <c r="I19" s="432"/>
      <c r="J19" s="432"/>
      <c r="K19" s="432"/>
      <c r="L19" s="432"/>
      <c r="M19" s="432"/>
      <c r="N19" s="432"/>
      <c r="O19" s="432"/>
      <c r="P19" s="432"/>
      <c r="Q19" s="432"/>
      <c r="R19" s="432"/>
      <c r="S19" s="433"/>
    </row>
    <row r="20" spans="1:19" ht="21" x14ac:dyDescent="0.25">
      <c r="A20" s="425" t="s">
        <v>151</v>
      </c>
      <c r="B20" s="426"/>
      <c r="C20" s="426"/>
      <c r="D20" s="426"/>
      <c r="E20" s="426"/>
      <c r="F20" s="426"/>
      <c r="G20" s="426"/>
      <c r="H20" s="426"/>
      <c r="I20" s="426"/>
      <c r="J20" s="426"/>
      <c r="K20" s="426"/>
      <c r="L20" s="426"/>
      <c r="M20" s="426"/>
      <c r="N20" s="426"/>
      <c r="O20" s="426"/>
      <c r="P20" s="426"/>
      <c r="Q20" s="426"/>
      <c r="R20" s="426"/>
      <c r="S20" s="427"/>
    </row>
    <row r="21" spans="1:19" ht="18" customHeight="1" x14ac:dyDescent="0.25">
      <c r="A21" s="428" t="s">
        <v>152</v>
      </c>
      <c r="B21" s="429"/>
      <c r="C21" s="429"/>
      <c r="D21" s="429"/>
      <c r="E21" s="429"/>
      <c r="F21" s="429"/>
      <c r="G21" s="429"/>
      <c r="H21" s="429"/>
      <c r="I21" s="429"/>
      <c r="J21" s="429"/>
      <c r="K21" s="429"/>
      <c r="L21" s="429"/>
      <c r="M21" s="429"/>
      <c r="N21" s="429"/>
      <c r="O21" s="429"/>
      <c r="P21" s="429"/>
      <c r="Q21" s="429"/>
      <c r="R21" s="429"/>
      <c r="S21" s="430"/>
    </row>
    <row r="22" spans="1:19" ht="18" customHeight="1" thickBot="1" x14ac:dyDescent="0.3">
      <c r="A22" s="434"/>
      <c r="B22" s="435"/>
      <c r="C22" s="435"/>
      <c r="D22" s="435"/>
      <c r="E22" s="435"/>
      <c r="F22" s="435"/>
      <c r="G22" s="435"/>
      <c r="H22" s="435"/>
      <c r="I22" s="435"/>
      <c r="J22" s="435"/>
      <c r="K22" s="435"/>
      <c r="L22" s="435"/>
      <c r="M22" s="435"/>
      <c r="N22" s="435"/>
      <c r="O22" s="435"/>
      <c r="P22" s="435"/>
      <c r="Q22" s="435"/>
      <c r="R22" s="435"/>
      <c r="S22" s="436"/>
    </row>
    <row r="23" spans="1:19" ht="21" x14ac:dyDescent="0.25">
      <c r="A23" s="422" t="s">
        <v>153</v>
      </c>
      <c r="B23" s="423"/>
      <c r="C23" s="423"/>
      <c r="D23" s="423"/>
      <c r="E23" s="423"/>
      <c r="F23" s="423"/>
      <c r="G23" s="423"/>
      <c r="H23" s="423"/>
      <c r="I23" s="423"/>
      <c r="J23" s="423"/>
      <c r="K23" s="423"/>
      <c r="L23" s="423"/>
      <c r="M23" s="423"/>
      <c r="N23" s="423"/>
      <c r="O23" s="423"/>
      <c r="P23" s="423"/>
      <c r="Q23" s="423"/>
      <c r="R23" s="423"/>
      <c r="S23" s="424"/>
    </row>
    <row r="24" spans="1:19" ht="9.9499999999999993" customHeight="1" x14ac:dyDescent="0.25">
      <c r="A24" s="178"/>
      <c r="B24" s="179"/>
      <c r="C24" s="180"/>
      <c r="D24" s="180"/>
      <c r="E24" s="180"/>
      <c r="F24" s="180"/>
      <c r="G24" s="180"/>
      <c r="H24" s="180"/>
      <c r="I24" s="180"/>
      <c r="J24" s="180"/>
      <c r="K24" s="180"/>
      <c r="L24" s="181"/>
      <c r="M24" s="181"/>
      <c r="N24" s="181"/>
      <c r="O24" s="181"/>
      <c r="P24" s="181"/>
      <c r="Q24" s="181"/>
      <c r="R24" s="181"/>
      <c r="S24" s="183"/>
    </row>
    <row r="25" spans="1:19" ht="24" customHeight="1" x14ac:dyDescent="0.25">
      <c r="A25" s="438" t="s">
        <v>267</v>
      </c>
      <c r="B25" s="437"/>
      <c r="C25" s="437"/>
      <c r="D25" s="439" t="s">
        <v>270</v>
      </c>
      <c r="E25" s="439"/>
      <c r="F25" s="439"/>
      <c r="G25" s="439"/>
      <c r="H25" s="437" t="s">
        <v>269</v>
      </c>
      <c r="I25" s="437"/>
      <c r="J25" s="415"/>
      <c r="K25" s="415"/>
      <c r="L25" s="415"/>
      <c r="M25" s="415"/>
      <c r="N25" s="415"/>
      <c r="O25" s="187"/>
      <c r="P25" s="189"/>
      <c r="Q25" s="189"/>
      <c r="R25" s="189"/>
      <c r="S25" s="190"/>
    </row>
    <row r="26" spans="1:19" s="182" customFormat="1" ht="9.9499999999999993" customHeight="1" x14ac:dyDescent="0.25">
      <c r="A26" s="186"/>
      <c r="B26" s="187"/>
      <c r="C26" s="187"/>
      <c r="D26" s="188"/>
      <c r="E26" s="188"/>
      <c r="F26" s="188"/>
      <c r="G26" s="188"/>
      <c r="H26" s="187"/>
      <c r="I26" s="187"/>
      <c r="J26" s="187"/>
      <c r="K26" s="187"/>
      <c r="L26" s="187"/>
      <c r="M26" s="187"/>
      <c r="N26" s="187"/>
      <c r="O26" s="187"/>
      <c r="P26" s="189"/>
      <c r="Q26" s="189"/>
      <c r="R26" s="189"/>
      <c r="S26" s="190"/>
    </row>
    <row r="27" spans="1:19" ht="24" customHeight="1" x14ac:dyDescent="0.25">
      <c r="A27" s="438" t="s">
        <v>268</v>
      </c>
      <c r="B27" s="437"/>
      <c r="C27" s="437"/>
      <c r="D27" s="439" t="s">
        <v>271</v>
      </c>
      <c r="E27" s="439"/>
      <c r="F27" s="439"/>
      <c r="G27" s="439"/>
      <c r="H27" s="437" t="s">
        <v>272</v>
      </c>
      <c r="I27" s="437"/>
      <c r="J27" s="415"/>
      <c r="K27" s="415"/>
      <c r="L27" s="415"/>
      <c r="M27" s="187"/>
      <c r="N27" s="187"/>
      <c r="O27" s="189"/>
      <c r="P27" s="189"/>
      <c r="Q27" s="189"/>
      <c r="R27" s="189"/>
      <c r="S27" s="190"/>
    </row>
    <row r="28" spans="1:19" ht="9.9499999999999993" customHeight="1" thickBot="1" x14ac:dyDescent="0.3">
      <c r="A28" s="115"/>
      <c r="B28" s="142"/>
      <c r="C28" s="142"/>
      <c r="D28" s="142"/>
      <c r="E28" s="142"/>
      <c r="F28" s="142"/>
      <c r="G28" s="142"/>
      <c r="H28" s="142"/>
      <c r="I28" s="142"/>
      <c r="J28" s="184"/>
      <c r="K28" s="184"/>
      <c r="L28" s="184"/>
      <c r="M28" s="184"/>
      <c r="N28" s="184"/>
      <c r="O28" s="184"/>
      <c r="P28" s="142"/>
      <c r="Q28" s="142"/>
      <c r="R28" s="142"/>
      <c r="S28" s="185"/>
    </row>
    <row r="29" spans="1:19" ht="19.5" thickTop="1" x14ac:dyDescent="0.25">
      <c r="C29" s="116"/>
      <c r="D29" s="116"/>
      <c r="E29" s="116"/>
      <c r="F29" s="116"/>
      <c r="G29" s="116"/>
      <c r="H29" s="116"/>
      <c r="I29" s="116"/>
      <c r="J29" s="116"/>
      <c r="K29" s="116"/>
      <c r="L29" s="116"/>
      <c r="M29" s="116"/>
      <c r="N29" s="116"/>
      <c r="O29" s="116"/>
      <c r="P29" s="116"/>
      <c r="Q29" s="116"/>
      <c r="R29" s="116"/>
      <c r="S29" s="116"/>
    </row>
    <row r="30" spans="1:19" ht="18.75" x14ac:dyDescent="0.25">
      <c r="A30" s="116"/>
      <c r="B30" s="116"/>
      <c r="C30" s="116"/>
      <c r="D30" s="116"/>
      <c r="E30" s="116"/>
      <c r="F30" s="116"/>
      <c r="G30" s="116"/>
      <c r="H30" s="116"/>
      <c r="I30" s="116"/>
      <c r="J30" s="116"/>
      <c r="K30" s="116"/>
      <c r="L30" s="116"/>
      <c r="M30" s="116"/>
      <c r="N30" s="116"/>
      <c r="O30" s="116"/>
      <c r="P30" s="116"/>
      <c r="Q30" s="116"/>
      <c r="R30" s="116"/>
      <c r="S30" s="116"/>
    </row>
    <row r="31" spans="1:19" ht="18.75" x14ac:dyDescent="0.25">
      <c r="A31" s="116"/>
      <c r="B31" s="116"/>
      <c r="C31" s="116"/>
      <c r="D31" s="116"/>
      <c r="E31" s="116"/>
      <c r="F31" s="116"/>
      <c r="G31" s="116"/>
      <c r="H31" s="116"/>
      <c r="I31" s="116"/>
      <c r="J31" s="116"/>
      <c r="K31" s="116"/>
      <c r="L31" s="116"/>
      <c r="M31" s="116"/>
      <c r="N31" s="116"/>
      <c r="O31" s="116"/>
      <c r="P31" s="116"/>
      <c r="Q31" s="116"/>
      <c r="R31" s="116"/>
      <c r="S31" s="116"/>
    </row>
  </sheetData>
  <sheetProtection algorithmName="SHA-512" hashValue="MQawtmVYWeI7j6ViMWRhDnYCkEIH4ublcuM1UqFMKcoYNLeNWS2pTEA0v3QsQRzRdL/okuka1/G8Jnf0WHDkpg==" saltValue="1FBUJgtNzaVfTagiRxE0RA==" spinCount="100000" sheet="1" objects="1" scenarios="1" selectLockedCells="1" selectUnlockedCells="1"/>
  <mergeCells count="23">
    <mergeCell ref="H27:I27"/>
    <mergeCell ref="J25:N25"/>
    <mergeCell ref="E1:P2"/>
    <mergeCell ref="A6:S6"/>
    <mergeCell ref="A7:S7"/>
    <mergeCell ref="A8:S8"/>
    <mergeCell ref="A9:S10"/>
    <mergeCell ref="J27:L27"/>
    <mergeCell ref="A3:K5"/>
    <mergeCell ref="A23:S23"/>
    <mergeCell ref="A11:S11"/>
    <mergeCell ref="A12:S13"/>
    <mergeCell ref="A14:S14"/>
    <mergeCell ref="A15:S16"/>
    <mergeCell ref="A17:S17"/>
    <mergeCell ref="A20:S20"/>
    <mergeCell ref="A21:S22"/>
    <mergeCell ref="A18:S19"/>
    <mergeCell ref="H25:I25"/>
    <mergeCell ref="A25:C25"/>
    <mergeCell ref="A27:C27"/>
    <mergeCell ref="D25:G25"/>
    <mergeCell ref="D27:G27"/>
  </mergeCells>
  <conditionalFormatting sqref="D25:G25 D27:G27">
    <cfRule type="cellIs" dxfId="0" priority="1" operator="equal">
      <formula>0</formula>
    </cfRule>
  </conditionalFormatting>
  <pageMargins left="0.5" right="0.5" top="0.5" bottom="0.75" header="0.3" footer="0.3"/>
  <pageSetup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1E51-C8A4-4AD3-B46E-C86B51BC7E06}">
  <dimension ref="A1:Q2"/>
  <sheetViews>
    <sheetView workbookViewId="0">
      <selection activeCell="G40" sqref="G40"/>
    </sheetView>
  </sheetViews>
  <sheetFormatPr defaultRowHeight="15" x14ac:dyDescent="0.25"/>
  <cols>
    <col min="1" max="1" width="16" customWidth="1"/>
  </cols>
  <sheetData>
    <row r="1" spans="1:17" ht="48.75" x14ac:dyDescent="0.25">
      <c r="A1" s="131" t="s">
        <v>81</v>
      </c>
      <c r="B1" s="132" t="s">
        <v>84</v>
      </c>
      <c r="C1" s="131" t="s">
        <v>229</v>
      </c>
      <c r="D1" s="131" t="s">
        <v>203</v>
      </c>
      <c r="E1" s="131" t="s">
        <v>204</v>
      </c>
      <c r="F1" s="168" t="s">
        <v>264</v>
      </c>
      <c r="G1" s="131" t="s">
        <v>82</v>
      </c>
      <c r="H1" s="131" t="s">
        <v>231</v>
      </c>
      <c r="I1" s="131" t="s">
        <v>85</v>
      </c>
      <c r="J1" s="131" t="s">
        <v>263</v>
      </c>
      <c r="K1" s="131" t="s">
        <v>232</v>
      </c>
      <c r="L1" s="135" t="s">
        <v>230</v>
      </c>
      <c r="M1" s="131" t="s">
        <v>233</v>
      </c>
      <c r="N1" s="131" t="s">
        <v>228</v>
      </c>
      <c r="O1" s="131" t="s">
        <v>227</v>
      </c>
      <c r="P1" s="131" t="s">
        <v>226</v>
      </c>
      <c r="Q1" s="131" t="s">
        <v>234</v>
      </c>
    </row>
    <row r="2" spans="1:17" ht="24" x14ac:dyDescent="0.25">
      <c r="A2" s="151" t="str">
        <f>IF('Application Form A'!D40="","",'Application Form A'!D40)</f>
        <v>C. Edwards, Inc. III</v>
      </c>
      <c r="B2" s="151" t="str">
        <f>IF('Application Form A'!M40="","",'Application Form A'!M40)</f>
        <v>2018-004-EDWA</v>
      </c>
      <c r="C2" s="151" t="str">
        <f>IF('Application Form A'!K5="","",'Application Form A'!K5)</f>
        <v/>
      </c>
      <c r="D2" s="151" t="str">
        <f>IF('Application Form A'!L4="","",IF('Application Form A'!I4="Tax ID #","",'Application Form A'!L4))</f>
        <v/>
      </c>
      <c r="E2" s="151" t="str">
        <f>IF('Application Form A'!L4="","",IF('Application Form A'!I4="Tax ID #",'Application Form A'!L4,""))</f>
        <v/>
      </c>
      <c r="F2" s="151" t="str">
        <f>IF('Application Form A'!M42="","",'Application Form A'!M42)</f>
        <v>CMAQ 552</v>
      </c>
      <c r="G2" s="151" t="str">
        <f>IF('Application Form A'!D41="","",'Application Form A'!D41)</f>
        <v>Clean Vehicles</v>
      </c>
      <c r="H2" s="151" t="str">
        <f>IF('Application Form A'!C4="","","Preparing Application")</f>
        <v/>
      </c>
      <c r="I2" s="151" t="str">
        <f>IF('Application Form A'!M41="","",'Application Form A'!M41)</f>
        <v>Clean Vehicles</v>
      </c>
      <c r="J2" s="161">
        <f>IF(K2="","",1000*K2)</f>
        <v>0</v>
      </c>
      <c r="K2" s="162">
        <f>IF('Application Form B1'!P1="","",'Application Form B1'!P1)</f>
        <v>0</v>
      </c>
      <c r="L2" s="163" t="str">
        <f>IF('Application Form B1'!M1="","",'Application Form B1'!M1)</f>
        <v/>
      </c>
      <c r="M2" s="163" t="str">
        <f>IF('Application Form B1'!AA9="","",'Application Form B1'!AA9)</f>
        <v/>
      </c>
      <c r="N2" s="151" t="str">
        <f>IF('Application Form A'!C4="","",'Application Form A'!C4)</f>
        <v/>
      </c>
      <c r="O2" s="151" t="str">
        <f>IF('Application Form A'!K18="","",IF('Application Form A'!K18="Yes",'Application Form A'!F10&amp;" "&amp;'Application Form A'!N10,'Application Form A'!F20&amp;" "&amp;'Application Form A'!N20))</f>
        <v/>
      </c>
      <c r="P2" s="151" t="str">
        <f>IF('Application Form A'!F10="","",'Application Form A'!F10&amp;" "&amp;'Application Form A'!N10)</f>
        <v/>
      </c>
      <c r="Q2" s="161">
        <f>IF('Application Form B1'!Z35="","",'Application Form B1'!Z35)</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B039-78FC-4E7C-9701-AD0E7F9E4B4C}">
  <dimension ref="A1:Q2"/>
  <sheetViews>
    <sheetView workbookViewId="0">
      <selection activeCell="N41" sqref="N41"/>
    </sheetView>
  </sheetViews>
  <sheetFormatPr defaultRowHeight="15" x14ac:dyDescent="0.25"/>
  <cols>
    <col min="2" max="2" width="10.5703125" bestFit="1" customWidth="1"/>
  </cols>
  <sheetData>
    <row r="1" spans="1:17" ht="36.75" x14ac:dyDescent="0.25">
      <c r="A1" s="150" t="s">
        <v>202</v>
      </c>
      <c r="B1" s="150" t="s">
        <v>38</v>
      </c>
      <c r="C1" s="150" t="s">
        <v>212</v>
      </c>
      <c r="D1" s="150" t="s">
        <v>213</v>
      </c>
      <c r="E1" s="150" t="s">
        <v>214</v>
      </c>
      <c r="F1" s="150" t="s">
        <v>215</v>
      </c>
      <c r="G1" s="150" t="s">
        <v>7</v>
      </c>
      <c r="H1" s="150" t="s">
        <v>208</v>
      </c>
      <c r="I1" s="150" t="s">
        <v>209</v>
      </c>
      <c r="J1" s="150" t="s">
        <v>210</v>
      </c>
      <c r="K1" s="149" t="s">
        <v>211</v>
      </c>
      <c r="L1" s="150" t="s">
        <v>205</v>
      </c>
      <c r="M1" s="150" t="s">
        <v>206</v>
      </c>
      <c r="N1" s="150" t="s">
        <v>203</v>
      </c>
      <c r="O1" s="150" t="s">
        <v>204</v>
      </c>
      <c r="P1" s="150" t="s">
        <v>207</v>
      </c>
      <c r="Q1" s="150" t="s">
        <v>11</v>
      </c>
    </row>
    <row r="2" spans="1:17" x14ac:dyDescent="0.25">
      <c r="A2" s="165">
        <f>'Application Form A'!C4</f>
        <v>0</v>
      </c>
      <c r="B2" s="166">
        <f>'Application Form A'!M12</f>
        <v>0</v>
      </c>
      <c r="C2" s="165">
        <f>IF('Application Form A'!$J$7="Yes",'Application Form A'!F6,'Application Form A'!F8)</f>
        <v>0</v>
      </c>
      <c r="D2" s="165">
        <f>IF('Application Form A'!$J$7="Yes",'Application Form A'!L6,'Application Form A'!L8)</f>
        <v>0</v>
      </c>
      <c r="E2" s="165" t="str">
        <f>IF(A2="","","Tx")</f>
        <v>Tx</v>
      </c>
      <c r="F2" s="165">
        <f>IF('Application Form A'!$J$7="Yes",'Application Form A'!P6,'Application Form A'!P8)</f>
        <v>0</v>
      </c>
      <c r="G2" s="165">
        <f>'Application Form A'!F6</f>
        <v>0</v>
      </c>
      <c r="H2" s="165">
        <f>'Application Form A'!L6</f>
        <v>0</v>
      </c>
      <c r="I2" s="165" t="str">
        <f>IF(A2="","","Tx")</f>
        <v>Tx</v>
      </c>
      <c r="J2" s="165">
        <f>'Application Form A'!P6</f>
        <v>0</v>
      </c>
      <c r="K2" s="165">
        <f>'Application Form A'!T6</f>
        <v>0</v>
      </c>
      <c r="L2" s="165">
        <f>IF('Application Form A'!D3="an Individual/Owner Operator (OO)","",'Application Form A'!Q4)</f>
        <v>0</v>
      </c>
      <c r="M2" s="165">
        <f>IF('Application Form A'!D3="an Individual/Owner Operator (OO)","Individual",'Application Form A'!K5)</f>
        <v>0</v>
      </c>
      <c r="N2" s="167" t="str">
        <f>IF('Application Form A'!I4="Social Security #",'Application Form A'!L4,"")</f>
        <v/>
      </c>
      <c r="O2" s="165">
        <f>IF('Application Form A'!I4="Social Security #","",'Application Form A'!L4)</f>
        <v>0</v>
      </c>
      <c r="P2" s="165" t="str">
        <f>IF('Application Form A'!D3="a Business",'Application Form A'!R5,"")</f>
        <v/>
      </c>
      <c r="Q2" s="165">
        <f>IF('Application Form A'!D3="a Government Entity","",'Application Form A'!V5)</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967B-D6E8-4735-9EB5-227F56507BA4}">
  <dimension ref="A1:R9"/>
  <sheetViews>
    <sheetView showGridLines="0" zoomScale="95" zoomScaleNormal="95" workbookViewId="0">
      <selection activeCell="M19" sqref="M19"/>
    </sheetView>
  </sheetViews>
  <sheetFormatPr defaultColWidth="9.140625" defaultRowHeight="15" customHeight="1" x14ac:dyDescent="0.25"/>
  <cols>
    <col min="1" max="1" width="11.42578125" style="130" bestFit="1" customWidth="1"/>
    <col min="2" max="2" width="16.28515625" style="130" bestFit="1" customWidth="1"/>
    <col min="3" max="3" width="17.85546875" style="130" bestFit="1" customWidth="1"/>
    <col min="4" max="4" width="13.85546875" style="130" bestFit="1" customWidth="1"/>
    <col min="5" max="5" width="17.28515625" style="130" customWidth="1"/>
    <col min="6" max="6" width="16.85546875" style="130" bestFit="1" customWidth="1"/>
    <col min="7" max="7" width="17.5703125" style="130" bestFit="1" customWidth="1"/>
    <col min="8" max="8" width="16.85546875" style="130" bestFit="1" customWidth="1"/>
    <col min="9" max="9" width="17.7109375" style="130" bestFit="1" customWidth="1"/>
    <col min="10" max="10" width="14.7109375" style="130" bestFit="1" customWidth="1"/>
    <col min="11" max="11" width="15.7109375" style="130" bestFit="1" customWidth="1"/>
    <col min="12" max="12" width="8.42578125" style="130" bestFit="1" customWidth="1"/>
    <col min="13" max="13" width="19.85546875" style="130" customWidth="1"/>
    <col min="14" max="14" width="14.28515625" style="130" bestFit="1" customWidth="1"/>
    <col min="15" max="15" width="10.7109375" style="130" bestFit="1" customWidth="1"/>
    <col min="16" max="16" width="16.140625" style="130" bestFit="1" customWidth="1"/>
    <col min="17" max="17" width="12.7109375" style="130" bestFit="1" customWidth="1"/>
    <col min="18" max="18" width="11.7109375" style="130" bestFit="1" customWidth="1"/>
    <col min="19" max="16384" width="9.140625" style="130"/>
  </cols>
  <sheetData>
    <row r="1" spans="1:18" s="149" customFormat="1" ht="30" customHeight="1" x14ac:dyDescent="0.2">
      <c r="A1" s="149" t="s">
        <v>202</v>
      </c>
      <c r="B1" s="149" t="s">
        <v>220</v>
      </c>
      <c r="C1" s="149" t="s">
        <v>221</v>
      </c>
      <c r="D1" s="149" t="s">
        <v>222</v>
      </c>
      <c r="E1" s="149" t="s">
        <v>223</v>
      </c>
      <c r="F1" s="149" t="s">
        <v>216</v>
      </c>
      <c r="G1" s="149" t="s">
        <v>217</v>
      </c>
      <c r="H1" s="149" t="s">
        <v>218</v>
      </c>
      <c r="I1" s="149" t="s">
        <v>219</v>
      </c>
      <c r="J1" s="149" t="s">
        <v>226</v>
      </c>
      <c r="K1" s="149" t="s">
        <v>227</v>
      </c>
      <c r="L1" s="149" t="s">
        <v>10</v>
      </c>
      <c r="M1" s="149" t="s">
        <v>225</v>
      </c>
      <c r="N1" s="149" t="s">
        <v>224</v>
      </c>
      <c r="O1" s="149" t="s">
        <v>46</v>
      </c>
      <c r="P1" s="149" t="s">
        <v>64</v>
      </c>
      <c r="Q1" s="149" t="s">
        <v>65</v>
      </c>
      <c r="R1" s="149" t="s">
        <v>235</v>
      </c>
    </row>
    <row r="2" spans="1:18" s="165" customFormat="1" ht="15" customHeight="1" x14ac:dyDescent="0.25">
      <c r="A2" s="165" t="str">
        <f>IF('Application Form A'!C4="","",'Application Form A'!C4)</f>
        <v/>
      </c>
      <c r="B2" s="165" t="str">
        <f>IF(A2="","",IF('Application Form A'!J14="Yes",IF('Application Form A'!J7="Yes",'Application Form A'!F6,'Application Form A'!F8),IF('Application Form A'!J16="Yes",'Application Form A'!F15,'Application Form A'!F17)))</f>
        <v/>
      </c>
      <c r="C2" s="165" t="str">
        <f>IF(A2="","",IF('Application Form A'!J14="Yes",IF('Application Form A'!J7="Yes",'Application Form A'!L6,'Application Form A'!L8),IF('Application Form A'!J16="Yes",'Application Form A'!L15,'Application Form A'!L17)))</f>
        <v/>
      </c>
      <c r="D2" s="165" t="str">
        <f>IF(A2="","","Tx")</f>
        <v/>
      </c>
      <c r="E2" s="165" t="str">
        <f>IF(A2="","",IF('Application Form A'!J14="Yes",IF('Application Form A'!J7="Yes",'Application Form A'!P6,'Application Form A'!P8),IF('Application Form A'!J16="Yes",'Application Form A'!P15,'Application Form A'!P17)))</f>
        <v/>
      </c>
      <c r="F2" s="165" t="str">
        <f>IF(A2="","",IF('Application Form A'!J14="No",'Application Form A'!F15,'Application Form A'!F6))</f>
        <v/>
      </c>
      <c r="G2" s="165" t="str">
        <f>IF(A2="","",IF('Application Form A'!J14="No",'Application Form A'!L15,'Application Form A'!L6))</f>
        <v/>
      </c>
      <c r="H2" s="165" t="str">
        <f>IF(A2="","","Tx")</f>
        <v/>
      </c>
      <c r="I2" s="165" t="str">
        <f>IF(A2="","",IF('Application Form A'!J14="No",'Application Form A'!P15,'Application Form A'!P6))</f>
        <v/>
      </c>
      <c r="J2" s="165" t="str">
        <f>IF(A2="","","Yes")</f>
        <v/>
      </c>
      <c r="K2" s="165" t="str">
        <f>IF(A2="","",'Application Form A'!K18)</f>
        <v/>
      </c>
      <c r="L2" s="165" t="str">
        <f>IF(A2="","",'Application Form A'!C11)</f>
        <v/>
      </c>
      <c r="M2" s="165" t="str">
        <f>IF(A2="","",'Application Form A'!C12)</f>
        <v/>
      </c>
      <c r="N2" s="169" t="str">
        <f>IF(A2="","",'Application Form A'!M12)</f>
        <v/>
      </c>
      <c r="O2" s="165" t="str">
        <f>IF('Application Form A'!D10="","",'Application Form A'!D10)</f>
        <v/>
      </c>
      <c r="P2" s="165" t="str">
        <f>IF('Application Form A'!F10="","",'Application Form A'!F10)</f>
        <v/>
      </c>
      <c r="Q2" s="165" t="str">
        <f>IF('Application Form A'!N10="","",'Application Form A'!N10)</f>
        <v/>
      </c>
      <c r="R2" s="165" t="str">
        <f>IF(A2="","",IF('Application Form A'!R10="",P2&amp;" "&amp;Q2,P2&amp;" "&amp;Q2))</f>
        <v/>
      </c>
    </row>
    <row r="3" spans="1:18" s="165" customFormat="1" ht="15" customHeight="1" x14ac:dyDescent="0.25">
      <c r="A3" s="165" t="str">
        <f>IF(P3="","",A2)</f>
        <v/>
      </c>
      <c r="B3" s="165">
        <f>IF('Application Form A'!K18="Yes","",IF('Application Form A'!J24="No",IF('Application Form A'!J26="Yes",'Application Form A'!F25,'Application Form A'!F27),IF('Application Form A'!J7="Yes",'Application Form A'!F6,'Application Form A'!F8)))</f>
        <v>0</v>
      </c>
      <c r="C3" s="165">
        <f>IF('Application Form A'!K18="Yes","",IF('Application Form A'!J24="No",IF('Application Form A'!J26="Yes",'Application Form A'!L25,'Application Form A'!L27),IF('Application Form A'!J7="Yes",'Application Form A'!L6,'Application Form A'!L8)))</f>
        <v>0</v>
      </c>
      <c r="D3" s="165" t="str">
        <f>IF(C3="","","Tx")</f>
        <v>Tx</v>
      </c>
      <c r="E3" s="165">
        <f>IF('Application Form A'!K18="Yes","",IF('Application Form A'!J24="No",IF('Application Form A'!J26="Yes",'Application Form A'!P25,'Application Form A'!P27),IF('Application Form A'!J7="Yes",'Application Form A'!P6,'Application Form A'!P8)))</f>
        <v>0</v>
      </c>
      <c r="F3" s="165">
        <f>IF('Application Form A'!K18="Yes","",IF('Application Form A'!J24="No",'Application Form A'!F25,'Application Form A'!F6))</f>
        <v>0</v>
      </c>
      <c r="G3" s="165">
        <f>IF('Application Form A'!K18="Yes","",IF('Application Form A'!J24="No",'Application Form A'!L25,'Application Form A'!L6))</f>
        <v>0</v>
      </c>
      <c r="H3" s="165" t="str">
        <f>IF(G3="","","Tx")</f>
        <v>Tx</v>
      </c>
      <c r="I3" s="165">
        <f>IF('Application Form A'!K18="Yes","",IF('Application Form A'!J24="No",'Application Form A'!P25,'Application Form A'!P6))</f>
        <v>0</v>
      </c>
      <c r="J3" s="165" t="str">
        <f>IF(A3="","",IF(K2="No","No",IF(K2="Yes","")))</f>
        <v/>
      </c>
      <c r="K3" s="165" t="str">
        <f>IF(J3="","","Yes")</f>
        <v/>
      </c>
      <c r="L3" s="165">
        <f>IF('Application Form A'!K18="Yes",IF('Application Form A'!V28="Yes",'Application Form A'!J29,""),'Application Form A'!D21)</f>
        <v>0</v>
      </c>
      <c r="M3" s="165">
        <f>IF('Application Form A'!K18="Yes",IF('Application Form A'!V28="Yes",'Application Form A'!P29,""),'Application Form A'!D22)</f>
        <v>0</v>
      </c>
      <c r="N3" s="169">
        <f>IF(P3='Application Form A'!F20,'Application Form A'!M22,"")</f>
        <v>0</v>
      </c>
      <c r="O3" s="165">
        <f>IF(P3='Application Form A'!F20,'Application Form A'!D20,"")</f>
        <v>0</v>
      </c>
      <c r="P3" s="165">
        <f>IF('Application Form A'!K18="Yes",IF('Application Form A'!V28="Yes",'Application Form A'!C29,""),'Application Form A'!F20)</f>
        <v>0</v>
      </c>
      <c r="Q3" s="165">
        <f>IF('Application Form A'!K18="Yes",IF('Application Form A'!V28="Yes",'Application Form A'!G29,""),'Application Form A'!N20)</f>
        <v>0</v>
      </c>
      <c r="R3" s="165" t="str">
        <f>IF(A3="","",P3&amp;" "&amp;Q3)</f>
        <v/>
      </c>
    </row>
    <row r="4" spans="1:18" s="165" customFormat="1" ht="15" customHeight="1" x14ac:dyDescent="0.25">
      <c r="A4" s="165" t="str">
        <f>IF(P4="","",A2)</f>
        <v/>
      </c>
      <c r="L4" s="165" t="str">
        <f>IF('Application Form A'!C29="","",IF(P3='Application Form A'!F20,'Application Form A'!J29,IF('Application Form A'!C30="","",'Application Form A'!J30)))</f>
        <v/>
      </c>
      <c r="M4" s="165" t="str">
        <f>IF('Application Form A'!C29="","",IF(P3='Application Form A'!F20,'Application Form A'!P29,IF('Application Form A'!C30="","",'Application Form A'!P30)))</f>
        <v/>
      </c>
      <c r="N4" s="169"/>
      <c r="P4" s="165" t="str">
        <f>IF('Application Form A'!C29="","",IF(P3='Application Form A'!F20,'Application Form A'!C29,IF('Application Form A'!C30="","",'Application Form A'!C30)))</f>
        <v/>
      </c>
      <c r="Q4" s="165" t="str">
        <f>IF('Application Form A'!C29="","",IF(P3='Application Form A'!F20,'Application Form A'!G29,IF('Application Form A'!C30="","",'Application Form A'!G30)))</f>
        <v/>
      </c>
      <c r="R4" s="165" t="str">
        <f>IF(P4="","",P4&amp;" "&amp;Q4)</f>
        <v/>
      </c>
    </row>
    <row r="5" spans="1:18" s="165" customFormat="1" ht="15" customHeight="1" x14ac:dyDescent="0.25">
      <c r="A5" s="165" t="str">
        <f>IF(P5="","",A2)</f>
        <v/>
      </c>
      <c r="L5" s="165" t="str">
        <f>IF('Application Form A'!J30="","",IF(P4='Application Form A'!C29,'Application Form A'!J30,""))</f>
        <v/>
      </c>
      <c r="M5" s="165" t="str">
        <f>IF('Application Form A'!P30="","",IF(P4='Application Form A'!C29,'Application Form A'!P30,""))</f>
        <v/>
      </c>
      <c r="N5" s="169"/>
      <c r="P5" s="165" t="str">
        <f>IF('Application Form A'!C30="","",IF(P4='Application Form A'!C29,'Application Form A'!C30,""))</f>
        <v/>
      </c>
      <c r="Q5" s="165" t="str">
        <f>IF('Application Form A'!G30="","",IF(P4='Application Form A'!C29,'Application Form A'!G30,""))</f>
        <v/>
      </c>
      <c r="R5" s="165" t="str">
        <f>IF(P5="","",P5&amp;" "&amp;Q5)</f>
        <v/>
      </c>
    </row>
    <row r="6" spans="1:18" s="165" customFormat="1" ht="15" customHeight="1" x14ac:dyDescent="0.25"/>
    <row r="7" spans="1:18" s="151" customFormat="1" ht="15" customHeight="1" x14ac:dyDescent="0.25"/>
    <row r="8" spans="1:18" s="133" customFormat="1" ht="15" customHeight="1" x14ac:dyDescent="0.25"/>
    <row r="9" spans="1:18" s="133" customFormat="1" ht="15" customHeight="1" x14ac:dyDescent="0.2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33FD8-12BD-4F07-AAFA-C43F4A8F8890}">
  <dimension ref="A1:S26"/>
  <sheetViews>
    <sheetView showGridLines="0" workbookViewId="0">
      <selection activeCell="R1" sqref="R1"/>
    </sheetView>
  </sheetViews>
  <sheetFormatPr defaultColWidth="9.140625" defaultRowHeight="12" x14ac:dyDescent="0.25"/>
  <cols>
    <col min="1" max="1" width="21.5703125" style="148" customWidth="1"/>
    <col min="2" max="2" width="9.85546875" style="148" customWidth="1"/>
    <col min="3" max="3" width="9.140625" style="148"/>
    <col min="4" max="5" width="10.7109375" style="148" customWidth="1"/>
    <col min="6" max="6" width="10.28515625" style="148" customWidth="1"/>
    <col min="7" max="7" width="14.7109375" style="148" bestFit="1" customWidth="1"/>
    <col min="8" max="8" width="10.7109375" style="148" customWidth="1"/>
    <col min="9" max="9" width="13.7109375" style="148" bestFit="1" customWidth="1"/>
    <col min="10" max="11" width="18.7109375" style="148" bestFit="1" customWidth="1"/>
    <col min="12" max="12" width="10.85546875" style="148" bestFit="1" customWidth="1"/>
    <col min="13" max="14" width="12.140625" style="148" bestFit="1" customWidth="1"/>
    <col min="15" max="15" width="12.7109375" style="148" bestFit="1" customWidth="1"/>
    <col min="16" max="16" width="12.7109375" style="148" customWidth="1"/>
    <col min="17" max="17" width="20.28515625" style="148" bestFit="1" customWidth="1"/>
    <col min="18" max="18" width="14.7109375" style="148" bestFit="1" customWidth="1"/>
    <col min="19" max="19" width="19.7109375" style="148" bestFit="1" customWidth="1"/>
    <col min="20" max="16384" width="9.140625" style="148"/>
  </cols>
  <sheetData>
    <row r="1" spans="1:19" s="164" customFormat="1" ht="30" customHeight="1" x14ac:dyDescent="0.2">
      <c r="A1" s="152" t="s">
        <v>81</v>
      </c>
      <c r="B1" s="152" t="s">
        <v>186</v>
      </c>
      <c r="C1" s="152" t="s">
        <v>197</v>
      </c>
      <c r="D1" s="152" t="s">
        <v>262</v>
      </c>
      <c r="E1" s="152" t="s">
        <v>187</v>
      </c>
      <c r="F1" s="152" t="s">
        <v>188</v>
      </c>
      <c r="G1" s="152" t="s">
        <v>189</v>
      </c>
      <c r="H1" s="152" t="s">
        <v>185</v>
      </c>
      <c r="I1" s="152" t="s">
        <v>190</v>
      </c>
      <c r="J1" s="152" t="s">
        <v>191</v>
      </c>
      <c r="K1" s="152" t="s">
        <v>192</v>
      </c>
      <c r="L1" s="152" t="s">
        <v>193</v>
      </c>
      <c r="M1" s="152" t="s">
        <v>194</v>
      </c>
      <c r="N1" s="152" t="s">
        <v>195</v>
      </c>
      <c r="O1" s="152" t="s">
        <v>196</v>
      </c>
      <c r="P1" s="152" t="s">
        <v>201</v>
      </c>
      <c r="Q1" s="152" t="s">
        <v>198</v>
      </c>
      <c r="R1" s="152" t="s">
        <v>199</v>
      </c>
      <c r="S1" s="152" t="s">
        <v>200</v>
      </c>
    </row>
    <row r="2" spans="1:19" s="147" customFormat="1" ht="18" customHeight="1" x14ac:dyDescent="0.25">
      <c r="A2" s="153" t="str">
        <f>'Application Form A'!D40</f>
        <v>C. Edwards, Inc. III</v>
      </c>
      <c r="B2" s="153">
        <v>1</v>
      </c>
      <c r="C2" s="154">
        <f>'Application Form B1'!Z9</f>
        <v>0</v>
      </c>
      <c r="D2" s="155" t="str">
        <f>'Application Form B1'!O9</f>
        <v/>
      </c>
      <c r="E2" s="156" t="str">
        <f>'Application Form B1'!T9</f>
        <v/>
      </c>
      <c r="F2" s="157">
        <f>'Application Form B1'!A9</f>
        <v>0</v>
      </c>
      <c r="G2" s="153">
        <f>'Application Form B1'!C9</f>
        <v>0</v>
      </c>
      <c r="H2" s="153">
        <f>'Application Form B1'!J9</f>
        <v>0</v>
      </c>
      <c r="I2" s="153">
        <f>'Application Form B1'!D9</f>
        <v>0</v>
      </c>
      <c r="J2" s="153">
        <f>'Application Form B1'!B9</f>
        <v>0</v>
      </c>
      <c r="K2" s="153">
        <f>'Application Form B1'!F9</f>
        <v>0</v>
      </c>
      <c r="L2" s="158">
        <f>'Application Form B1'!E9</f>
        <v>0</v>
      </c>
      <c r="M2" s="153">
        <f>'Application Form B1'!G9</f>
        <v>0</v>
      </c>
      <c r="N2" s="153">
        <f>'Application Form B1'!H9</f>
        <v>0</v>
      </c>
      <c r="O2" s="153" t="str">
        <f>IF('Application Form B1'!L9="No",'Application Form B1'!K9,IF('Application Form B1'!L9="Yes",'Application Form B1'!M9,""))</f>
        <v/>
      </c>
      <c r="P2" s="153">
        <f>'Application Form B1'!U9</f>
        <v>0</v>
      </c>
      <c r="Q2" s="153">
        <f>'Application Form B1'!W9</f>
        <v>0</v>
      </c>
      <c r="R2" s="153">
        <f>'Application Form B1'!X9</f>
        <v>0</v>
      </c>
      <c r="S2" s="153">
        <f>'Application Form B1'!V9</f>
        <v>0</v>
      </c>
    </row>
    <row r="3" spans="1:19" s="147" customFormat="1" ht="18" customHeight="1" x14ac:dyDescent="0.25">
      <c r="A3" s="153" t="str">
        <f>IF('Application Form B1'!B10="","",A$2)</f>
        <v/>
      </c>
      <c r="B3" s="153" t="str">
        <f>IF($A3="","",B2+1)</f>
        <v/>
      </c>
      <c r="C3" s="154" t="str">
        <f>IF($A3="","",'Application Form B1'!Z10)</f>
        <v/>
      </c>
      <c r="D3" s="159" t="str">
        <f>IF($A3="","",'Application Form B1'!O10)</f>
        <v/>
      </c>
      <c r="E3" s="159" t="str">
        <f>IF($A3="","",'Application Form B1'!T10)</f>
        <v/>
      </c>
      <c r="F3" s="159" t="str">
        <f>IF($A3="","",'Application Form B1'!A10)</f>
        <v/>
      </c>
      <c r="G3" s="159" t="str">
        <f>IF($A3="","",'Application Form B1'!C10)</f>
        <v/>
      </c>
      <c r="H3" s="159" t="str">
        <f>IF($A3="","",'Application Form B1'!J10)</f>
        <v/>
      </c>
      <c r="I3" s="159" t="str">
        <f>IF($A3="","",'Application Form B1'!D10)</f>
        <v/>
      </c>
      <c r="J3" s="159" t="str">
        <f>IF($A3="","",'Application Form B1'!B10)</f>
        <v/>
      </c>
      <c r="K3" s="159" t="str">
        <f>IF($A3="","",'Application Form B1'!F10)</f>
        <v/>
      </c>
      <c r="L3" s="159" t="str">
        <f>IF($A3="","",'Application Form B1'!E10)</f>
        <v/>
      </c>
      <c r="M3" s="159" t="str">
        <f>IF($A3="","",'Application Form B1'!G10)</f>
        <v/>
      </c>
      <c r="N3" s="159" t="str">
        <f>IF($A3="","",'Application Form B1'!H10)</f>
        <v/>
      </c>
      <c r="O3" s="153" t="str">
        <f>IF(A3="","",IF('Application Form B1'!L10="No",'Application Form B1'!K10,IF('Application Form B1'!L10="Yes",'Application Form B1'!M10,"")))</f>
        <v/>
      </c>
      <c r="P3" s="159" t="str">
        <f>IF($A3="","",'Application Form B1'!U10)</f>
        <v/>
      </c>
      <c r="Q3" s="159" t="str">
        <f>IF($A3="","",'Application Form B1'!W10)</f>
        <v/>
      </c>
      <c r="R3" s="159" t="str">
        <f>IF($A3="","",'Application Form B1'!X10)</f>
        <v/>
      </c>
      <c r="S3" s="159" t="str">
        <f>IF($A3="","",'Application Form B1'!V10)</f>
        <v/>
      </c>
    </row>
    <row r="4" spans="1:19" s="147" customFormat="1" ht="18" customHeight="1" x14ac:dyDescent="0.25">
      <c r="A4" s="153" t="str">
        <f>IF('Application Form B1'!B11="","",A$2)</f>
        <v/>
      </c>
      <c r="B4" s="153" t="str">
        <f t="shared" ref="B4:B26" si="0">IF(A4="","",B3+1)</f>
        <v/>
      </c>
      <c r="C4" s="154" t="str">
        <f>IF($A4="","",'Application Form B1'!Z11)</f>
        <v/>
      </c>
      <c r="D4" s="159" t="str">
        <f>IF(A4="","",'Application Form B1'!O11)</f>
        <v/>
      </c>
      <c r="E4" s="159" t="str">
        <f>IF($A4="","",'Application Form B1'!T11)</f>
        <v/>
      </c>
      <c r="F4" s="159" t="str">
        <f>IF($A4="","",'Application Form B1'!A11)</f>
        <v/>
      </c>
      <c r="G4" s="159" t="str">
        <f>IF($A4="","",'Application Form B1'!C11)</f>
        <v/>
      </c>
      <c r="H4" s="159" t="str">
        <f>IF($A4="","",'Application Form B1'!J11)</f>
        <v/>
      </c>
      <c r="I4" s="159" t="str">
        <f>IF($A4="","",'Application Form B1'!D11)</f>
        <v/>
      </c>
      <c r="J4" s="159" t="str">
        <f>IF($A4="","",'Application Form B1'!B11)</f>
        <v/>
      </c>
      <c r="K4" s="159" t="str">
        <f>IF($A4="","",'Application Form B1'!F11)</f>
        <v/>
      </c>
      <c r="L4" s="159" t="str">
        <f>IF($A4="","",'Application Form B1'!E11)</f>
        <v/>
      </c>
      <c r="M4" s="159" t="str">
        <f>IF($A4="","",'Application Form B1'!G11)</f>
        <v/>
      </c>
      <c r="N4" s="159" t="str">
        <f>IF($A4="","",'Application Form B1'!H11)</f>
        <v/>
      </c>
      <c r="O4" s="153" t="str">
        <f>IF(A4="","",IF('Application Form B1'!L11="No",'Application Form B1'!K11,IF('Application Form B1'!L11="Yes",'Application Form B1'!M11,"")))</f>
        <v/>
      </c>
      <c r="P4" s="159" t="str">
        <f>IF($A4="","",'Application Form B1'!U11)</f>
        <v/>
      </c>
      <c r="Q4" s="159" t="str">
        <f>IF($A4="","",'Application Form B1'!W11)</f>
        <v/>
      </c>
      <c r="R4" s="159" t="str">
        <f>IF($A4="","",'Application Form B1'!X11)</f>
        <v/>
      </c>
      <c r="S4" s="159" t="str">
        <f>IF($A4="","",'Application Form B1'!V11)</f>
        <v/>
      </c>
    </row>
    <row r="5" spans="1:19" s="147" customFormat="1" ht="18" customHeight="1" x14ac:dyDescent="0.25">
      <c r="A5" s="153" t="str">
        <f>IF('Application Form B1'!B12="","",A$2)</f>
        <v/>
      </c>
      <c r="B5" s="153" t="str">
        <f t="shared" si="0"/>
        <v/>
      </c>
      <c r="C5" s="154" t="str">
        <f>IF($A5="","",'Application Form B1'!Z12)</f>
        <v/>
      </c>
      <c r="D5" s="159" t="str">
        <f>IF(A5="","",'Application Form B1'!O12)</f>
        <v/>
      </c>
      <c r="E5" s="159" t="str">
        <f>IF($A5="","",'Application Form B1'!T12)</f>
        <v/>
      </c>
      <c r="F5" s="159" t="str">
        <f>IF($A5="","",'Application Form B1'!A12)</f>
        <v/>
      </c>
      <c r="G5" s="159" t="str">
        <f>IF($A5="","",'Application Form B1'!C12)</f>
        <v/>
      </c>
      <c r="H5" s="159" t="str">
        <f>IF($A5="","",'Application Form B1'!J12)</f>
        <v/>
      </c>
      <c r="I5" s="159" t="str">
        <f>IF($A5="","",'Application Form B1'!D12)</f>
        <v/>
      </c>
      <c r="J5" s="159" t="str">
        <f>IF($A5="","",'Application Form B1'!B12)</f>
        <v/>
      </c>
      <c r="K5" s="159" t="str">
        <f>IF($A5="","",'Application Form B1'!F12)</f>
        <v/>
      </c>
      <c r="L5" s="159" t="str">
        <f>IF($A5="","",'Application Form B1'!E12)</f>
        <v/>
      </c>
      <c r="M5" s="159" t="str">
        <f>IF($A5="","",'Application Form B1'!G12)</f>
        <v/>
      </c>
      <c r="N5" s="159" t="str">
        <f>IF($A5="","",'Application Form B1'!H12)</f>
        <v/>
      </c>
      <c r="O5" s="153" t="str">
        <f>IF(A5="","",IF('Application Form B1'!L12="No",'Application Form B1'!K12,IF('Application Form B1'!L12="Yes",'Application Form B1'!M12,"")))</f>
        <v/>
      </c>
      <c r="P5" s="159" t="str">
        <f>IF($A5="","",'Application Form B1'!U12)</f>
        <v/>
      </c>
      <c r="Q5" s="159" t="str">
        <f>IF($A5="","",'Application Form B1'!W12)</f>
        <v/>
      </c>
      <c r="R5" s="159" t="str">
        <f>IF($A5="","",'Application Form B1'!X12)</f>
        <v/>
      </c>
      <c r="S5" s="159" t="str">
        <f>IF($A5="","",'Application Form B1'!V12)</f>
        <v/>
      </c>
    </row>
    <row r="6" spans="1:19" s="147" customFormat="1" ht="18" customHeight="1" x14ac:dyDescent="0.25">
      <c r="A6" s="153" t="str">
        <f>IF('Application Form B1'!B13="","",A$2)</f>
        <v/>
      </c>
      <c r="B6" s="153" t="str">
        <f t="shared" si="0"/>
        <v/>
      </c>
      <c r="C6" s="154" t="str">
        <f>IF($A6="","",'Application Form B1'!Z13)</f>
        <v/>
      </c>
      <c r="D6" s="159" t="str">
        <f>IF(A6="","",'Application Form B1'!O13)</f>
        <v/>
      </c>
      <c r="E6" s="159" t="str">
        <f>IF($A6="","",'Application Form B1'!T13)</f>
        <v/>
      </c>
      <c r="F6" s="159" t="str">
        <f>IF($A6="","",'Application Form B1'!A13)</f>
        <v/>
      </c>
      <c r="G6" s="159" t="str">
        <f>IF($A6="","",'Application Form B1'!C13)</f>
        <v/>
      </c>
      <c r="H6" s="159" t="str">
        <f>IF($A6="","",'Application Form B1'!J13)</f>
        <v/>
      </c>
      <c r="I6" s="159" t="str">
        <f>IF($A6="","",'Application Form B1'!D13)</f>
        <v/>
      </c>
      <c r="J6" s="159" t="str">
        <f>IF($A6="","",'Application Form B1'!B13)</f>
        <v/>
      </c>
      <c r="K6" s="159" t="str">
        <f>IF($A6="","",'Application Form B1'!F13)</f>
        <v/>
      </c>
      <c r="L6" s="159" t="str">
        <f>IF($A6="","",'Application Form B1'!E13)</f>
        <v/>
      </c>
      <c r="M6" s="159" t="str">
        <f>IF($A6="","",'Application Form B1'!G13)</f>
        <v/>
      </c>
      <c r="N6" s="159" t="str">
        <f>IF($A6="","",'Application Form B1'!H13)</f>
        <v/>
      </c>
      <c r="O6" s="153" t="str">
        <f>IF(A6="","",IF('Application Form B1'!L13="No",'Application Form B1'!K13,IF('Application Form B1'!L13="Yes",'Application Form B1'!M13,"")))</f>
        <v/>
      </c>
      <c r="P6" s="159" t="str">
        <f>IF($A6="","",'Application Form B1'!U13)</f>
        <v/>
      </c>
      <c r="Q6" s="159" t="str">
        <f>IF($A6="","",'Application Form B1'!W13)</f>
        <v/>
      </c>
      <c r="R6" s="159" t="str">
        <f>IF($A6="","",'Application Form B1'!X13)</f>
        <v/>
      </c>
      <c r="S6" s="159" t="str">
        <f>IF($A6="","",'Application Form B1'!V13)</f>
        <v/>
      </c>
    </row>
    <row r="7" spans="1:19" s="147" customFormat="1" ht="18" customHeight="1" x14ac:dyDescent="0.25">
      <c r="A7" s="153" t="str">
        <f>IF('Application Form B1'!B14="","",A$2)</f>
        <v/>
      </c>
      <c r="B7" s="153" t="str">
        <f t="shared" si="0"/>
        <v/>
      </c>
      <c r="C7" s="154" t="str">
        <f>IF($A7="","",'Application Form B1'!Z14)</f>
        <v/>
      </c>
      <c r="D7" s="159" t="str">
        <f>IF(A7="","",'Application Form B1'!O14)</f>
        <v/>
      </c>
      <c r="E7" s="159" t="str">
        <f>IF($A7="","",'Application Form B1'!T14)</f>
        <v/>
      </c>
      <c r="F7" s="159" t="str">
        <f>IF($A7="","",'Application Form B1'!A14)</f>
        <v/>
      </c>
      <c r="G7" s="159" t="str">
        <f>IF($A7="","",'Application Form B1'!C14)</f>
        <v/>
      </c>
      <c r="H7" s="159" t="str">
        <f>IF($A7="","",'Application Form B1'!J14)</f>
        <v/>
      </c>
      <c r="I7" s="159" t="str">
        <f>IF($A7="","",'Application Form B1'!D14)</f>
        <v/>
      </c>
      <c r="J7" s="159" t="str">
        <f>IF($A7="","",'Application Form B1'!B14)</f>
        <v/>
      </c>
      <c r="K7" s="159" t="str">
        <f>IF($A7="","",'Application Form B1'!F14)</f>
        <v/>
      </c>
      <c r="L7" s="159" t="str">
        <f>IF($A7="","",'Application Form B1'!E14)</f>
        <v/>
      </c>
      <c r="M7" s="159" t="str">
        <f>IF($A7="","",'Application Form B1'!G14)</f>
        <v/>
      </c>
      <c r="N7" s="159" t="str">
        <f>IF($A7="","",'Application Form B1'!H14)</f>
        <v/>
      </c>
      <c r="O7" s="153" t="str">
        <f>IF(A7="","",IF('Application Form B1'!L14="No",'Application Form B1'!K14,IF('Application Form B1'!L14="Yes",'Application Form B1'!M14,"")))</f>
        <v/>
      </c>
      <c r="P7" s="159" t="str">
        <f>IF($A7="","",'Application Form B1'!U14)</f>
        <v/>
      </c>
      <c r="Q7" s="159" t="str">
        <f>IF($A7="","",'Application Form B1'!W14)</f>
        <v/>
      </c>
      <c r="R7" s="159" t="str">
        <f>IF($A7="","",'Application Form B1'!X14)</f>
        <v/>
      </c>
      <c r="S7" s="159" t="str">
        <f>IF($A7="","",'Application Form B1'!V14)</f>
        <v/>
      </c>
    </row>
    <row r="8" spans="1:19" s="147" customFormat="1" ht="18" customHeight="1" x14ac:dyDescent="0.25">
      <c r="A8" s="153" t="str">
        <f>IF('Application Form B1'!B15="","",A$2)</f>
        <v/>
      </c>
      <c r="B8" s="153" t="str">
        <f t="shared" si="0"/>
        <v/>
      </c>
      <c r="C8" s="154" t="str">
        <f>IF($A8="","",'Application Form B1'!Z15)</f>
        <v/>
      </c>
      <c r="D8" s="159" t="str">
        <f>IF(A8="","",'Application Form B1'!O15)</f>
        <v/>
      </c>
      <c r="E8" s="159" t="str">
        <f>IF($A8="","",'Application Form B1'!T15)</f>
        <v/>
      </c>
      <c r="F8" s="159" t="str">
        <f>IF($A8="","",'Application Form B1'!A15)</f>
        <v/>
      </c>
      <c r="G8" s="159" t="str">
        <f>IF($A8="","",'Application Form B1'!C15)</f>
        <v/>
      </c>
      <c r="H8" s="159" t="str">
        <f>IF($A8="","",'Application Form B1'!J15)</f>
        <v/>
      </c>
      <c r="I8" s="159" t="str">
        <f>IF($A8="","",'Application Form B1'!D15)</f>
        <v/>
      </c>
      <c r="J8" s="159" t="str">
        <f>IF($A8="","",'Application Form B1'!B15)</f>
        <v/>
      </c>
      <c r="K8" s="159" t="str">
        <f>IF($A8="","",'Application Form B1'!F15)</f>
        <v/>
      </c>
      <c r="L8" s="159" t="str">
        <f>IF($A8="","",'Application Form B1'!E15)</f>
        <v/>
      </c>
      <c r="M8" s="159" t="str">
        <f>IF($A8="","",'Application Form B1'!G15)</f>
        <v/>
      </c>
      <c r="N8" s="159" t="str">
        <f>IF($A8="","",'Application Form B1'!H15)</f>
        <v/>
      </c>
      <c r="O8" s="153" t="str">
        <f>IF(A8="","",IF('Application Form B1'!L15="No",'Application Form B1'!K15,IF('Application Form B1'!L15="Yes",'Application Form B1'!M15,"")))</f>
        <v/>
      </c>
      <c r="P8" s="159" t="str">
        <f>IF($A8="","",'Application Form B1'!U15)</f>
        <v/>
      </c>
      <c r="Q8" s="159" t="str">
        <f>IF($A8="","",'Application Form B1'!W15)</f>
        <v/>
      </c>
      <c r="R8" s="159" t="str">
        <f>IF($A8="","",'Application Form B1'!X15)</f>
        <v/>
      </c>
      <c r="S8" s="159" t="str">
        <f>IF($A8="","",'Application Form B1'!V15)</f>
        <v/>
      </c>
    </row>
    <row r="9" spans="1:19" s="147" customFormat="1" ht="18" customHeight="1" x14ac:dyDescent="0.25">
      <c r="A9" s="153" t="str">
        <f>IF('Application Form B1'!B16="","",A$2)</f>
        <v/>
      </c>
      <c r="B9" s="153" t="str">
        <f t="shared" si="0"/>
        <v/>
      </c>
      <c r="C9" s="154" t="str">
        <f>IF($A9="","",'Application Form B1'!Z16)</f>
        <v/>
      </c>
      <c r="D9" s="159" t="str">
        <f>IF(A9="","",'Application Form B1'!O16)</f>
        <v/>
      </c>
      <c r="E9" s="159" t="str">
        <f>IF($A9="","",'Application Form B1'!T16)</f>
        <v/>
      </c>
      <c r="F9" s="159" t="str">
        <f>IF($A9="","",'Application Form B1'!A16)</f>
        <v/>
      </c>
      <c r="G9" s="159" t="str">
        <f>IF($A9="","",'Application Form B1'!C16)</f>
        <v/>
      </c>
      <c r="H9" s="159" t="str">
        <f>IF($A9="","",'Application Form B1'!J16)</f>
        <v/>
      </c>
      <c r="I9" s="159" t="str">
        <f>IF($A9="","",'Application Form B1'!D16)</f>
        <v/>
      </c>
      <c r="J9" s="159" t="str">
        <f>IF($A9="","",'Application Form B1'!B16)</f>
        <v/>
      </c>
      <c r="K9" s="159" t="str">
        <f>IF($A9="","",'Application Form B1'!F16)</f>
        <v/>
      </c>
      <c r="L9" s="159" t="str">
        <f>IF($A9="","",'Application Form B1'!E16)</f>
        <v/>
      </c>
      <c r="M9" s="159" t="str">
        <f>IF($A9="","",'Application Form B1'!G16)</f>
        <v/>
      </c>
      <c r="N9" s="159" t="str">
        <f>IF($A9="","",'Application Form B1'!H16)</f>
        <v/>
      </c>
      <c r="O9" s="153" t="str">
        <f>IF(A9="","",IF('Application Form B1'!L16="No",'Application Form B1'!K16,IF('Application Form B1'!L16="Yes",'Application Form B1'!M16,"")))</f>
        <v/>
      </c>
      <c r="P9" s="159" t="str">
        <f>IF($A9="","",'Application Form B1'!U16)</f>
        <v/>
      </c>
      <c r="Q9" s="159" t="str">
        <f>IF($A9="","",'Application Form B1'!W16)</f>
        <v/>
      </c>
      <c r="R9" s="159" t="str">
        <f>IF($A9="","",'Application Form B1'!X16)</f>
        <v/>
      </c>
      <c r="S9" s="159" t="str">
        <f>IF($A9="","",'Application Form B1'!V16)</f>
        <v/>
      </c>
    </row>
    <row r="10" spans="1:19" s="147" customFormat="1" ht="18" customHeight="1" x14ac:dyDescent="0.25">
      <c r="A10" s="153" t="str">
        <f>IF('Application Form B1'!B17="","",A$2)</f>
        <v/>
      </c>
      <c r="B10" s="153" t="str">
        <f t="shared" si="0"/>
        <v/>
      </c>
      <c r="C10" s="154" t="str">
        <f>IF($A10="","",'Application Form B1'!Z17)</f>
        <v/>
      </c>
      <c r="D10" s="159" t="str">
        <f>IF(A10="","",'Application Form B1'!O17)</f>
        <v/>
      </c>
      <c r="E10" s="159" t="str">
        <f>IF($A10="","",'Application Form B1'!T17)</f>
        <v/>
      </c>
      <c r="F10" s="159" t="str">
        <f>IF($A10="","",'Application Form B1'!A17)</f>
        <v/>
      </c>
      <c r="G10" s="159" t="str">
        <f>IF($A10="","",'Application Form B1'!C17)</f>
        <v/>
      </c>
      <c r="H10" s="159" t="str">
        <f>IF($A10="","",'Application Form B1'!J17)</f>
        <v/>
      </c>
      <c r="I10" s="159" t="str">
        <f>IF($A10="","",'Application Form B1'!D17)</f>
        <v/>
      </c>
      <c r="J10" s="159" t="str">
        <f>IF($A10="","",'Application Form B1'!B17)</f>
        <v/>
      </c>
      <c r="K10" s="159" t="str">
        <f>IF($A10="","",'Application Form B1'!F17)</f>
        <v/>
      </c>
      <c r="L10" s="159" t="str">
        <f>IF($A10="","",'Application Form B1'!E17)</f>
        <v/>
      </c>
      <c r="M10" s="159" t="str">
        <f>IF($A10="","",'Application Form B1'!G17)</f>
        <v/>
      </c>
      <c r="N10" s="159" t="str">
        <f>IF($A10="","",'Application Form B1'!H17)</f>
        <v/>
      </c>
      <c r="O10" s="153" t="str">
        <f>IF(A10="","",IF('Application Form B1'!L17="No",'Application Form B1'!K17,IF('Application Form B1'!L17="Yes",'Application Form B1'!M17,"")))</f>
        <v/>
      </c>
      <c r="P10" s="159" t="str">
        <f>IF($A10="","",'Application Form B1'!U17)</f>
        <v/>
      </c>
      <c r="Q10" s="159" t="str">
        <f>IF($A10="","",'Application Form B1'!W17)</f>
        <v/>
      </c>
      <c r="R10" s="159" t="str">
        <f>IF($A10="","",'Application Form B1'!X17)</f>
        <v/>
      </c>
      <c r="S10" s="159" t="str">
        <f>IF($A10="","",'Application Form B1'!V17)</f>
        <v/>
      </c>
    </row>
    <row r="11" spans="1:19" s="147" customFormat="1" ht="18" customHeight="1" x14ac:dyDescent="0.25">
      <c r="A11" s="153" t="str">
        <f>IF('Application Form B1'!B18="","",A$2)</f>
        <v/>
      </c>
      <c r="B11" s="153" t="str">
        <f t="shared" si="0"/>
        <v/>
      </c>
      <c r="C11" s="154" t="str">
        <f>IF($A11="","",'Application Form B1'!Z18)</f>
        <v/>
      </c>
      <c r="D11" s="159" t="str">
        <f>IF(A11="","",'Application Form B1'!O18)</f>
        <v/>
      </c>
      <c r="E11" s="159" t="str">
        <f>IF($A11="","",'Application Form B1'!T18)</f>
        <v/>
      </c>
      <c r="F11" s="159" t="str">
        <f>IF($A11="","",'Application Form B1'!A18)</f>
        <v/>
      </c>
      <c r="G11" s="159" t="str">
        <f>IF($A11="","",'Application Form B1'!C18)</f>
        <v/>
      </c>
      <c r="H11" s="159" t="str">
        <f>IF($A11="","",'Application Form B1'!J18)</f>
        <v/>
      </c>
      <c r="I11" s="159" t="str">
        <f>IF($A11="","",'Application Form B1'!D18)</f>
        <v/>
      </c>
      <c r="J11" s="159" t="str">
        <f>IF($A11="","",'Application Form B1'!B18)</f>
        <v/>
      </c>
      <c r="K11" s="159" t="str">
        <f>IF($A11="","",'Application Form B1'!F18)</f>
        <v/>
      </c>
      <c r="L11" s="159" t="str">
        <f>IF($A11="","",'Application Form B1'!E18)</f>
        <v/>
      </c>
      <c r="M11" s="159" t="str">
        <f>IF($A11="","",'Application Form B1'!G18)</f>
        <v/>
      </c>
      <c r="N11" s="159" t="str">
        <f>IF($A11="","",'Application Form B1'!H18)</f>
        <v/>
      </c>
      <c r="O11" s="153" t="str">
        <f>IF(A11="","",IF('Application Form B1'!L18="No",'Application Form B1'!K18,IF('Application Form B1'!L18="Yes",'Application Form B1'!M18,"")))</f>
        <v/>
      </c>
      <c r="P11" s="159" t="str">
        <f>IF($A11="","",'Application Form B1'!U18)</f>
        <v/>
      </c>
      <c r="Q11" s="159" t="str">
        <f>IF($A11="","",'Application Form B1'!W18)</f>
        <v/>
      </c>
      <c r="R11" s="159" t="str">
        <f>IF($A11="","",'Application Form B1'!X18)</f>
        <v/>
      </c>
      <c r="S11" s="159" t="str">
        <f>IF($A11="","",'Application Form B1'!V18)</f>
        <v/>
      </c>
    </row>
    <row r="12" spans="1:19" s="147" customFormat="1" ht="18" customHeight="1" x14ac:dyDescent="0.25">
      <c r="A12" s="153" t="str">
        <f>IF('Application Form B1'!B19="","",A$2)</f>
        <v/>
      </c>
      <c r="B12" s="153" t="str">
        <f t="shared" si="0"/>
        <v/>
      </c>
      <c r="C12" s="154" t="str">
        <f>IF($A12="","",'Application Form B1'!Z19)</f>
        <v/>
      </c>
      <c r="D12" s="159" t="str">
        <f>IF(A12="","",'Application Form B1'!O19)</f>
        <v/>
      </c>
      <c r="E12" s="159" t="str">
        <f>IF($A12="","",'Application Form B1'!T19)</f>
        <v/>
      </c>
      <c r="F12" s="159" t="str">
        <f>IF($A12="","",'Application Form B1'!A19)</f>
        <v/>
      </c>
      <c r="G12" s="159" t="str">
        <f>IF($A12="","",'Application Form B1'!C19)</f>
        <v/>
      </c>
      <c r="H12" s="159" t="str">
        <f>IF($A12="","",'Application Form B1'!J19)</f>
        <v/>
      </c>
      <c r="I12" s="159" t="str">
        <f>IF($A12="","",'Application Form B1'!D19)</f>
        <v/>
      </c>
      <c r="J12" s="159" t="str">
        <f>IF($A12="","",'Application Form B1'!B19)</f>
        <v/>
      </c>
      <c r="K12" s="159" t="str">
        <f>IF($A12="","",'Application Form B1'!F19)</f>
        <v/>
      </c>
      <c r="L12" s="159" t="str">
        <f>IF($A12="","",'Application Form B1'!E19)</f>
        <v/>
      </c>
      <c r="M12" s="159" t="str">
        <f>IF($A12="","",'Application Form B1'!G19)</f>
        <v/>
      </c>
      <c r="N12" s="159" t="str">
        <f>IF($A12="","",'Application Form B1'!H19)</f>
        <v/>
      </c>
      <c r="O12" s="153" t="str">
        <f>IF(A12="","",IF('Application Form B1'!L19="No",'Application Form B1'!K19,IF('Application Form B1'!L19="Yes",'Application Form B1'!M19,"")))</f>
        <v/>
      </c>
      <c r="P12" s="159" t="str">
        <f>IF($A12="","",'Application Form B1'!U19)</f>
        <v/>
      </c>
      <c r="Q12" s="159" t="str">
        <f>IF($A12="","",'Application Form B1'!W19)</f>
        <v/>
      </c>
      <c r="R12" s="159" t="str">
        <f>IF($A12="","",'Application Form B1'!X19)</f>
        <v/>
      </c>
      <c r="S12" s="159" t="str">
        <f>IF($A12="","",'Application Form B1'!V19)</f>
        <v/>
      </c>
    </row>
    <row r="13" spans="1:19" s="147" customFormat="1" ht="18" customHeight="1" x14ac:dyDescent="0.25">
      <c r="A13" s="153" t="str">
        <f>IF('Application Form B1'!B20="","",A$2)</f>
        <v/>
      </c>
      <c r="B13" s="153" t="str">
        <f t="shared" si="0"/>
        <v/>
      </c>
      <c r="C13" s="154" t="str">
        <f>IF($A13="","",'Application Form B1'!Z20)</f>
        <v/>
      </c>
      <c r="D13" s="159" t="str">
        <f>IF(A13="","",'Application Form B1'!O20)</f>
        <v/>
      </c>
      <c r="E13" s="159" t="str">
        <f>IF($A13="","",'Application Form B1'!T20)</f>
        <v/>
      </c>
      <c r="F13" s="159" t="str">
        <f>IF($A13="","",'Application Form B1'!A20)</f>
        <v/>
      </c>
      <c r="G13" s="159" t="str">
        <f>IF($A13="","",'Application Form B1'!C20)</f>
        <v/>
      </c>
      <c r="H13" s="159" t="str">
        <f>IF($A13="","",'Application Form B1'!J20)</f>
        <v/>
      </c>
      <c r="I13" s="159" t="str">
        <f>IF($A13="","",'Application Form B1'!D20)</f>
        <v/>
      </c>
      <c r="J13" s="159" t="str">
        <f>IF($A13="","",'Application Form B1'!B20)</f>
        <v/>
      </c>
      <c r="K13" s="159" t="str">
        <f>IF($A13="","",'Application Form B1'!F20)</f>
        <v/>
      </c>
      <c r="L13" s="159" t="str">
        <f>IF($A13="","",'Application Form B1'!E20)</f>
        <v/>
      </c>
      <c r="M13" s="159" t="str">
        <f>IF($A13="","",'Application Form B1'!G20)</f>
        <v/>
      </c>
      <c r="N13" s="159" t="str">
        <f>IF($A13="","",'Application Form B1'!H20)</f>
        <v/>
      </c>
      <c r="O13" s="153" t="str">
        <f>IF(A13="","",IF('Application Form B1'!L20="No",'Application Form B1'!K20,IF('Application Form B1'!L20="Yes",'Application Form B1'!M20,"")))</f>
        <v/>
      </c>
      <c r="P13" s="159" t="str">
        <f>IF($A13="","",'Application Form B1'!U20)</f>
        <v/>
      </c>
      <c r="Q13" s="159" t="str">
        <f>IF($A13="","",'Application Form B1'!W20)</f>
        <v/>
      </c>
      <c r="R13" s="159" t="str">
        <f>IF($A13="","",'Application Form B1'!X20)</f>
        <v/>
      </c>
      <c r="S13" s="159" t="str">
        <f>IF($A13="","",'Application Form B1'!V20)</f>
        <v/>
      </c>
    </row>
    <row r="14" spans="1:19" s="147" customFormat="1" ht="18" customHeight="1" x14ac:dyDescent="0.25">
      <c r="A14" s="153" t="str">
        <f>IF('Application Form B1'!B21="","",A$2)</f>
        <v/>
      </c>
      <c r="B14" s="153" t="str">
        <f t="shared" si="0"/>
        <v/>
      </c>
      <c r="C14" s="154" t="str">
        <f>IF($A14="","",'Application Form B1'!Z21)</f>
        <v/>
      </c>
      <c r="D14" s="159" t="str">
        <f>IF(A14="","",'Application Form B1'!O21)</f>
        <v/>
      </c>
      <c r="E14" s="159" t="str">
        <f>IF($A14="","",'Application Form B1'!T21)</f>
        <v/>
      </c>
      <c r="F14" s="159" t="str">
        <f>IF($A14="","",'Application Form B1'!A21)</f>
        <v/>
      </c>
      <c r="G14" s="159" t="str">
        <f>IF($A14="","",'Application Form B1'!C21)</f>
        <v/>
      </c>
      <c r="H14" s="159" t="str">
        <f>IF($A14="","",'Application Form B1'!J21)</f>
        <v/>
      </c>
      <c r="I14" s="159" t="str">
        <f>IF($A14="","",'Application Form B1'!D21)</f>
        <v/>
      </c>
      <c r="J14" s="159" t="str">
        <f>IF($A14="","",'Application Form B1'!B21)</f>
        <v/>
      </c>
      <c r="K14" s="159" t="str">
        <f>IF($A14="","",'Application Form B1'!F21)</f>
        <v/>
      </c>
      <c r="L14" s="159" t="str">
        <f>IF($A14="","",'Application Form B1'!E21)</f>
        <v/>
      </c>
      <c r="M14" s="159" t="str">
        <f>IF($A14="","",'Application Form B1'!G21)</f>
        <v/>
      </c>
      <c r="N14" s="159" t="str">
        <f>IF($A14="","",'Application Form B1'!H21)</f>
        <v/>
      </c>
      <c r="O14" s="153" t="str">
        <f>IF(A14="","",IF('Application Form B1'!L21="No",'Application Form B1'!K21,IF('Application Form B1'!L21="Yes",'Application Form B1'!M21,"")))</f>
        <v/>
      </c>
      <c r="P14" s="159" t="str">
        <f>IF($A14="","",'Application Form B1'!U21)</f>
        <v/>
      </c>
      <c r="Q14" s="159" t="str">
        <f>IF($A14="","",'Application Form B1'!W21)</f>
        <v/>
      </c>
      <c r="R14" s="159" t="str">
        <f>IF($A14="","",'Application Form B1'!X21)</f>
        <v/>
      </c>
      <c r="S14" s="159" t="str">
        <f>IF($A14="","",'Application Form B1'!V21)</f>
        <v/>
      </c>
    </row>
    <row r="15" spans="1:19" s="147" customFormat="1" ht="18" customHeight="1" x14ac:dyDescent="0.25">
      <c r="A15" s="153" t="str">
        <f>IF('Application Form B1'!B22="","",A$2)</f>
        <v/>
      </c>
      <c r="B15" s="153" t="str">
        <f t="shared" si="0"/>
        <v/>
      </c>
      <c r="C15" s="154" t="str">
        <f>IF($A15="","",'Application Form B1'!Z22)</f>
        <v/>
      </c>
      <c r="D15" s="159" t="str">
        <f>IF(A15="","",'Application Form B1'!O22)</f>
        <v/>
      </c>
      <c r="E15" s="159" t="str">
        <f>IF($A15="","",'Application Form B1'!T22)</f>
        <v/>
      </c>
      <c r="F15" s="159" t="str">
        <f>IF($A15="","",'Application Form B1'!A22)</f>
        <v/>
      </c>
      <c r="G15" s="159" t="str">
        <f>IF($A15="","",'Application Form B1'!C22)</f>
        <v/>
      </c>
      <c r="H15" s="159" t="str">
        <f>IF($A15="","",'Application Form B1'!J22)</f>
        <v/>
      </c>
      <c r="I15" s="159" t="str">
        <f>IF($A15="","",'Application Form B1'!D22)</f>
        <v/>
      </c>
      <c r="J15" s="159" t="str">
        <f>IF($A15="","",'Application Form B1'!B22)</f>
        <v/>
      </c>
      <c r="K15" s="159" t="str">
        <f>IF($A15="","",'Application Form B1'!F22)</f>
        <v/>
      </c>
      <c r="L15" s="159" t="str">
        <f>IF($A15="","",'Application Form B1'!E22)</f>
        <v/>
      </c>
      <c r="M15" s="159" t="str">
        <f>IF($A15="","",'Application Form B1'!G22)</f>
        <v/>
      </c>
      <c r="N15" s="159" t="str">
        <f>IF($A15="","",'Application Form B1'!H22)</f>
        <v/>
      </c>
      <c r="O15" s="153" t="str">
        <f>IF(A15="","",IF('Application Form B1'!L22="No",'Application Form B1'!K22,IF('Application Form B1'!L22="Yes",'Application Form B1'!M22,"")))</f>
        <v/>
      </c>
      <c r="P15" s="159" t="str">
        <f>IF($A15="","",'Application Form B1'!U22)</f>
        <v/>
      </c>
      <c r="Q15" s="159" t="str">
        <f>IF($A15="","",'Application Form B1'!W22)</f>
        <v/>
      </c>
      <c r="R15" s="159" t="str">
        <f>IF($A15="","",'Application Form B1'!X22)</f>
        <v/>
      </c>
      <c r="S15" s="159" t="str">
        <f>IF($A15="","",'Application Form B1'!V22)</f>
        <v/>
      </c>
    </row>
    <row r="16" spans="1:19" s="147" customFormat="1" ht="18" customHeight="1" x14ac:dyDescent="0.25">
      <c r="A16" s="153" t="str">
        <f>IF('Application Form B1'!B23="","",A$2)</f>
        <v/>
      </c>
      <c r="B16" s="153" t="str">
        <f t="shared" si="0"/>
        <v/>
      </c>
      <c r="C16" s="154" t="str">
        <f>IF($A16="","",'Application Form B1'!Z23)</f>
        <v/>
      </c>
      <c r="D16" s="159" t="str">
        <f>IF(A16="","",'Application Form B1'!O23)</f>
        <v/>
      </c>
      <c r="E16" s="159" t="str">
        <f>IF($A16="","",'Application Form B1'!T23)</f>
        <v/>
      </c>
      <c r="F16" s="159" t="str">
        <f>IF($A16="","",'Application Form B1'!A23)</f>
        <v/>
      </c>
      <c r="G16" s="159" t="str">
        <f>IF($A16="","",'Application Form B1'!C23)</f>
        <v/>
      </c>
      <c r="H16" s="159" t="str">
        <f>IF($A16="","",'Application Form B1'!J23)</f>
        <v/>
      </c>
      <c r="I16" s="159" t="str">
        <f>IF($A16="","",'Application Form B1'!D23)</f>
        <v/>
      </c>
      <c r="J16" s="159" t="str">
        <f>IF($A16="","",'Application Form B1'!B23)</f>
        <v/>
      </c>
      <c r="K16" s="159" t="str">
        <f>IF($A16="","",'Application Form B1'!F23)</f>
        <v/>
      </c>
      <c r="L16" s="159" t="str">
        <f>IF($A16="","",'Application Form B1'!E23)</f>
        <v/>
      </c>
      <c r="M16" s="159" t="str">
        <f>IF($A16="","",'Application Form B1'!G23)</f>
        <v/>
      </c>
      <c r="N16" s="159" t="str">
        <f>IF($A16="","",'Application Form B1'!H23)</f>
        <v/>
      </c>
      <c r="O16" s="153" t="str">
        <f>IF(A16="","",IF('Application Form B1'!L23="No",'Application Form B1'!K23,IF('Application Form B1'!L23="Yes",'Application Form B1'!M23,"")))</f>
        <v/>
      </c>
      <c r="P16" s="159" t="str">
        <f>IF($A16="","",'Application Form B1'!U23)</f>
        <v/>
      </c>
      <c r="Q16" s="159" t="str">
        <f>IF($A16="","",'Application Form B1'!W23)</f>
        <v/>
      </c>
      <c r="R16" s="159" t="str">
        <f>IF($A16="","",'Application Form B1'!X23)</f>
        <v/>
      </c>
      <c r="S16" s="159" t="str">
        <f>IF($A16="","",'Application Form B1'!V23)</f>
        <v/>
      </c>
    </row>
    <row r="17" spans="1:19" s="147" customFormat="1" ht="18" customHeight="1" x14ac:dyDescent="0.25">
      <c r="A17" s="153" t="str">
        <f>IF('Application Form B1'!B24="","",A$2)</f>
        <v/>
      </c>
      <c r="B17" s="153" t="str">
        <f t="shared" si="0"/>
        <v/>
      </c>
      <c r="C17" s="154" t="str">
        <f>IF($A17="","",'Application Form B1'!Z24)</f>
        <v/>
      </c>
      <c r="D17" s="159" t="str">
        <f>IF(A17="","",'Application Form B1'!O24)</f>
        <v/>
      </c>
      <c r="E17" s="159" t="str">
        <f>IF($A17="","",'Application Form B1'!T24)</f>
        <v/>
      </c>
      <c r="F17" s="159" t="str">
        <f>IF($A17="","",'Application Form B1'!A24)</f>
        <v/>
      </c>
      <c r="G17" s="159" t="str">
        <f>IF($A17="","",'Application Form B1'!C24)</f>
        <v/>
      </c>
      <c r="H17" s="159" t="str">
        <f>IF($A17="","",'Application Form B1'!J24)</f>
        <v/>
      </c>
      <c r="I17" s="159" t="str">
        <f>IF($A17="","",'Application Form B1'!D24)</f>
        <v/>
      </c>
      <c r="J17" s="159" t="str">
        <f>IF($A17="","",'Application Form B1'!B24)</f>
        <v/>
      </c>
      <c r="K17" s="159" t="str">
        <f>IF($A17="","",'Application Form B1'!F24)</f>
        <v/>
      </c>
      <c r="L17" s="159" t="str">
        <f>IF($A17="","",'Application Form B1'!E24)</f>
        <v/>
      </c>
      <c r="M17" s="159" t="str">
        <f>IF($A17="","",'Application Form B1'!G24)</f>
        <v/>
      </c>
      <c r="N17" s="159" t="str">
        <f>IF($A17="","",'Application Form B1'!H24)</f>
        <v/>
      </c>
      <c r="O17" s="153" t="str">
        <f>IF(A17="","",IF('Application Form B1'!L24="No",'Application Form B1'!K24,IF('Application Form B1'!L24="Yes",'Application Form B1'!M24,"")))</f>
        <v/>
      </c>
      <c r="P17" s="159" t="str">
        <f>IF($A17="","",'Application Form B1'!U24)</f>
        <v/>
      </c>
      <c r="Q17" s="159" t="str">
        <f>IF($A17="","",'Application Form B1'!W24)</f>
        <v/>
      </c>
      <c r="R17" s="159" t="str">
        <f>IF($A17="","",'Application Form B1'!X24)</f>
        <v/>
      </c>
      <c r="S17" s="159" t="str">
        <f>IF($A17="","",'Application Form B1'!V24)</f>
        <v/>
      </c>
    </row>
    <row r="18" spans="1:19" s="147" customFormat="1" ht="18" customHeight="1" x14ac:dyDescent="0.25">
      <c r="A18" s="153" t="str">
        <f>IF('Application Form B1'!B25="","",A$2)</f>
        <v/>
      </c>
      <c r="B18" s="153" t="str">
        <f t="shared" si="0"/>
        <v/>
      </c>
      <c r="C18" s="154" t="str">
        <f>IF($A18="","",'Application Form B1'!Z25)</f>
        <v/>
      </c>
      <c r="D18" s="159" t="str">
        <f>IF(A18="","",'Application Form B1'!O25)</f>
        <v/>
      </c>
      <c r="E18" s="159" t="str">
        <f>IF($A18="","",'Application Form B1'!T25)</f>
        <v/>
      </c>
      <c r="F18" s="159" t="str">
        <f>IF($A18="","",'Application Form B1'!A25)</f>
        <v/>
      </c>
      <c r="G18" s="159" t="str">
        <f>IF($A18="","",'Application Form B1'!C25)</f>
        <v/>
      </c>
      <c r="H18" s="159" t="str">
        <f>IF($A18="","",'Application Form B1'!J25)</f>
        <v/>
      </c>
      <c r="I18" s="159" t="str">
        <f>IF($A18="","",'Application Form B1'!D25)</f>
        <v/>
      </c>
      <c r="J18" s="159" t="str">
        <f>IF($A18="","",'Application Form B1'!B25)</f>
        <v/>
      </c>
      <c r="K18" s="159" t="str">
        <f>IF($A18="","",'Application Form B1'!F25)</f>
        <v/>
      </c>
      <c r="L18" s="159" t="str">
        <f>IF($A18="","",'Application Form B1'!E25)</f>
        <v/>
      </c>
      <c r="M18" s="159" t="str">
        <f>IF($A18="","",'Application Form B1'!G25)</f>
        <v/>
      </c>
      <c r="N18" s="159" t="str">
        <f>IF($A18="","",'Application Form B1'!H25)</f>
        <v/>
      </c>
      <c r="O18" s="153" t="str">
        <f>IF(A18="","",IF('Application Form B1'!L25="No",'Application Form B1'!K25,IF('Application Form B1'!L25="Yes",'Application Form B1'!M25,"")))</f>
        <v/>
      </c>
      <c r="P18" s="159" t="str">
        <f>IF($A18="","",'Application Form B1'!U25)</f>
        <v/>
      </c>
      <c r="Q18" s="159" t="str">
        <f>IF($A18="","",'Application Form B1'!W25)</f>
        <v/>
      </c>
      <c r="R18" s="159" t="str">
        <f>IF($A18="","",'Application Form B1'!X25)</f>
        <v/>
      </c>
      <c r="S18" s="159" t="str">
        <f>IF($A18="","",'Application Form B1'!V25)</f>
        <v/>
      </c>
    </row>
    <row r="19" spans="1:19" s="147" customFormat="1" ht="18" customHeight="1" x14ac:dyDescent="0.25">
      <c r="A19" s="153" t="str">
        <f>IF('Application Form B1'!B26="","",A$2)</f>
        <v/>
      </c>
      <c r="B19" s="153" t="str">
        <f t="shared" si="0"/>
        <v/>
      </c>
      <c r="C19" s="154" t="str">
        <f>IF($A19="","",'Application Form B1'!Z26)</f>
        <v/>
      </c>
      <c r="D19" s="159" t="str">
        <f>IF(A19="","",'Application Form B1'!O26)</f>
        <v/>
      </c>
      <c r="E19" s="159" t="str">
        <f>IF($A19="","",'Application Form B1'!T26)</f>
        <v/>
      </c>
      <c r="F19" s="159" t="str">
        <f>IF($A19="","",'Application Form B1'!A26)</f>
        <v/>
      </c>
      <c r="G19" s="159" t="str">
        <f>IF($A19="","",'Application Form B1'!C26)</f>
        <v/>
      </c>
      <c r="H19" s="159" t="str">
        <f>IF($A19="","",'Application Form B1'!J26)</f>
        <v/>
      </c>
      <c r="I19" s="159" t="str">
        <f>IF($A19="","",'Application Form B1'!D26)</f>
        <v/>
      </c>
      <c r="J19" s="159" t="str">
        <f>IF($A19="","",'Application Form B1'!B26)</f>
        <v/>
      </c>
      <c r="K19" s="159" t="str">
        <f>IF($A19="","",'Application Form B1'!F26)</f>
        <v/>
      </c>
      <c r="L19" s="159" t="str">
        <f>IF($A19="","",'Application Form B1'!E26)</f>
        <v/>
      </c>
      <c r="M19" s="159" t="str">
        <f>IF($A19="","",'Application Form B1'!G26)</f>
        <v/>
      </c>
      <c r="N19" s="159" t="str">
        <f>IF($A19="","",'Application Form B1'!H26)</f>
        <v/>
      </c>
      <c r="O19" s="153" t="str">
        <f>IF(A19="","",IF('Application Form B1'!L26="No",'Application Form B1'!K26,IF('Application Form B1'!L26="Yes",'Application Form B1'!M26,"")))</f>
        <v/>
      </c>
      <c r="P19" s="159" t="str">
        <f>IF($A19="","",'Application Form B1'!U26)</f>
        <v/>
      </c>
      <c r="Q19" s="159" t="str">
        <f>IF($A19="","",'Application Form B1'!W26)</f>
        <v/>
      </c>
      <c r="R19" s="159" t="str">
        <f>IF($A19="","",'Application Form B1'!X26)</f>
        <v/>
      </c>
      <c r="S19" s="159" t="str">
        <f>IF($A19="","",'Application Form B1'!V26)</f>
        <v/>
      </c>
    </row>
    <row r="20" spans="1:19" s="147" customFormat="1" ht="18" customHeight="1" x14ac:dyDescent="0.25">
      <c r="A20" s="153" t="str">
        <f>IF('Application Form B1'!B27="","",A$2)</f>
        <v/>
      </c>
      <c r="B20" s="153" t="str">
        <f t="shared" si="0"/>
        <v/>
      </c>
      <c r="C20" s="154" t="str">
        <f>IF($A20="","",'Application Form B1'!Z27)</f>
        <v/>
      </c>
      <c r="D20" s="159" t="str">
        <f>IF(A20="","",'Application Form B1'!O27)</f>
        <v/>
      </c>
      <c r="E20" s="159" t="str">
        <f>IF($A20="","",'Application Form B1'!T27)</f>
        <v/>
      </c>
      <c r="F20" s="159" t="str">
        <f>IF($A20="","",'Application Form B1'!A27)</f>
        <v/>
      </c>
      <c r="G20" s="159" t="str">
        <f>IF($A20="","",'Application Form B1'!C27)</f>
        <v/>
      </c>
      <c r="H20" s="159" t="str">
        <f>IF($A20="","",'Application Form B1'!J27)</f>
        <v/>
      </c>
      <c r="I20" s="159" t="str">
        <f>IF($A20="","",'Application Form B1'!D27)</f>
        <v/>
      </c>
      <c r="J20" s="159" t="str">
        <f>IF($A20="","",'Application Form B1'!B27)</f>
        <v/>
      </c>
      <c r="K20" s="159" t="str">
        <f>IF($A20="","",'Application Form B1'!F27)</f>
        <v/>
      </c>
      <c r="L20" s="159" t="str">
        <f>IF($A20="","",'Application Form B1'!E27)</f>
        <v/>
      </c>
      <c r="M20" s="159" t="str">
        <f>IF($A20="","",'Application Form B1'!G27)</f>
        <v/>
      </c>
      <c r="N20" s="159" t="str">
        <f>IF($A20="","",'Application Form B1'!H27)</f>
        <v/>
      </c>
      <c r="O20" s="153" t="str">
        <f>IF(A20="","",IF('Application Form B1'!L27="No",'Application Form B1'!K27,IF('Application Form B1'!L27="Yes",'Application Form B1'!M27,"")))</f>
        <v/>
      </c>
      <c r="P20" s="159" t="str">
        <f>IF($A20="","",'Application Form B1'!U27)</f>
        <v/>
      </c>
      <c r="Q20" s="159" t="str">
        <f>IF($A20="","",'Application Form B1'!W27)</f>
        <v/>
      </c>
      <c r="R20" s="159" t="str">
        <f>IF($A20="","",'Application Form B1'!X27)</f>
        <v/>
      </c>
      <c r="S20" s="159" t="str">
        <f>IF($A20="","",'Application Form B1'!V27)</f>
        <v/>
      </c>
    </row>
    <row r="21" spans="1:19" s="147" customFormat="1" ht="18" customHeight="1" x14ac:dyDescent="0.25">
      <c r="A21" s="153" t="str">
        <f>IF('Application Form B1'!B28="","",A$2)</f>
        <v/>
      </c>
      <c r="B21" s="153" t="str">
        <f t="shared" si="0"/>
        <v/>
      </c>
      <c r="C21" s="154" t="str">
        <f>IF($A21="","",'Application Form B1'!Z28)</f>
        <v/>
      </c>
      <c r="D21" s="159" t="str">
        <f>IF(A21="","",'Application Form B1'!O28)</f>
        <v/>
      </c>
      <c r="E21" s="159" t="str">
        <f>IF($A21="","",'Application Form B1'!T28)</f>
        <v/>
      </c>
      <c r="F21" s="159" t="str">
        <f>IF($A21="","",'Application Form B1'!A28)</f>
        <v/>
      </c>
      <c r="G21" s="159" t="str">
        <f>IF($A21="","",'Application Form B1'!C28)</f>
        <v/>
      </c>
      <c r="H21" s="159" t="str">
        <f>IF($A21="","",'Application Form B1'!J28)</f>
        <v/>
      </c>
      <c r="I21" s="159" t="str">
        <f>IF($A21="","",'Application Form B1'!D28)</f>
        <v/>
      </c>
      <c r="J21" s="159" t="str">
        <f>IF($A21="","",'Application Form B1'!B28)</f>
        <v/>
      </c>
      <c r="K21" s="159" t="str">
        <f>IF($A21="","",'Application Form B1'!F28)</f>
        <v/>
      </c>
      <c r="L21" s="159" t="str">
        <f>IF($A21="","",'Application Form B1'!E28)</f>
        <v/>
      </c>
      <c r="M21" s="159" t="str">
        <f>IF($A21="","",'Application Form B1'!G28)</f>
        <v/>
      </c>
      <c r="N21" s="159" t="str">
        <f>IF($A21="","",'Application Form B1'!H28)</f>
        <v/>
      </c>
      <c r="O21" s="153" t="str">
        <f>IF(A21="","",IF('Application Form B1'!L28="No",'Application Form B1'!K28,IF('Application Form B1'!L28="Yes",'Application Form B1'!M28,"")))</f>
        <v/>
      </c>
      <c r="P21" s="159" t="str">
        <f>IF($A21="","",'Application Form B1'!U28)</f>
        <v/>
      </c>
      <c r="Q21" s="159" t="str">
        <f>IF($A21="","",'Application Form B1'!W28)</f>
        <v/>
      </c>
      <c r="R21" s="159" t="str">
        <f>IF($A21="","",'Application Form B1'!X28)</f>
        <v/>
      </c>
      <c r="S21" s="159" t="str">
        <f>IF($A21="","",'Application Form B1'!V28)</f>
        <v/>
      </c>
    </row>
    <row r="22" spans="1:19" s="147" customFormat="1" ht="18" customHeight="1" x14ac:dyDescent="0.25">
      <c r="A22" s="153" t="str">
        <f>IF('Application Form B1'!B29="","",A$2)</f>
        <v/>
      </c>
      <c r="B22" s="153" t="str">
        <f t="shared" si="0"/>
        <v/>
      </c>
      <c r="C22" s="154" t="str">
        <f>IF($A22="","",'Application Form B1'!Z29)</f>
        <v/>
      </c>
      <c r="D22" s="159" t="str">
        <f>IF(A22="","",'Application Form B1'!O29)</f>
        <v/>
      </c>
      <c r="E22" s="159" t="str">
        <f>IF($A22="","",'Application Form B1'!T29)</f>
        <v/>
      </c>
      <c r="F22" s="159" t="str">
        <f>IF($A22="","",'Application Form B1'!A29)</f>
        <v/>
      </c>
      <c r="G22" s="159" t="str">
        <f>IF($A22="","",'Application Form B1'!C29)</f>
        <v/>
      </c>
      <c r="H22" s="159" t="str">
        <f>IF($A22="","",'Application Form B1'!J29)</f>
        <v/>
      </c>
      <c r="I22" s="159" t="str">
        <f>IF($A22="","",'Application Form B1'!D29)</f>
        <v/>
      </c>
      <c r="J22" s="159" t="str">
        <f>IF($A22="","",'Application Form B1'!B29)</f>
        <v/>
      </c>
      <c r="K22" s="159" t="str">
        <f>IF($A22="","",'Application Form B1'!F29)</f>
        <v/>
      </c>
      <c r="L22" s="159" t="str">
        <f>IF($A22="","",'Application Form B1'!E29)</f>
        <v/>
      </c>
      <c r="M22" s="159" t="str">
        <f>IF($A22="","",'Application Form B1'!G29)</f>
        <v/>
      </c>
      <c r="N22" s="159" t="str">
        <f>IF($A22="","",'Application Form B1'!H29)</f>
        <v/>
      </c>
      <c r="O22" s="153" t="str">
        <f>IF(A22="","",IF('Application Form B1'!L29="No",'Application Form B1'!K29,IF('Application Form B1'!L29="Yes",'Application Form B1'!M29,"")))</f>
        <v/>
      </c>
      <c r="P22" s="159" t="str">
        <f>IF($A22="","",'Application Form B1'!U29)</f>
        <v/>
      </c>
      <c r="Q22" s="159" t="str">
        <f>IF($A22="","",'Application Form B1'!W29)</f>
        <v/>
      </c>
      <c r="R22" s="159" t="str">
        <f>IF($A22="","",'Application Form B1'!X29)</f>
        <v/>
      </c>
      <c r="S22" s="159" t="str">
        <f>IF($A22="","",'Application Form B1'!V29)</f>
        <v/>
      </c>
    </row>
    <row r="23" spans="1:19" s="147" customFormat="1" ht="18" customHeight="1" x14ac:dyDescent="0.25">
      <c r="A23" s="153" t="str">
        <f>IF('Application Form B1'!B30="","",A$2)</f>
        <v/>
      </c>
      <c r="B23" s="153" t="str">
        <f t="shared" si="0"/>
        <v/>
      </c>
      <c r="C23" s="154" t="str">
        <f>IF($A23="","",'Application Form B1'!Z30)</f>
        <v/>
      </c>
      <c r="D23" s="159" t="str">
        <f>IF(A23="","",'Application Form B1'!O30)</f>
        <v/>
      </c>
      <c r="E23" s="159" t="str">
        <f>IF($A23="","",'Application Form B1'!T30)</f>
        <v/>
      </c>
      <c r="F23" s="159" t="str">
        <f>IF($A23="","",'Application Form B1'!A30)</f>
        <v/>
      </c>
      <c r="G23" s="159" t="str">
        <f>IF($A23="","",'Application Form B1'!C30)</f>
        <v/>
      </c>
      <c r="H23" s="159" t="str">
        <f>IF($A23="","",'Application Form B1'!J30)</f>
        <v/>
      </c>
      <c r="I23" s="159" t="str">
        <f>IF($A23="","",'Application Form B1'!D30)</f>
        <v/>
      </c>
      <c r="J23" s="159" t="str">
        <f>IF($A23="","",'Application Form B1'!B30)</f>
        <v/>
      </c>
      <c r="K23" s="159" t="str">
        <f>IF($A23="","",'Application Form B1'!F30)</f>
        <v/>
      </c>
      <c r="L23" s="159" t="str">
        <f>IF($A23="","",'Application Form B1'!E30)</f>
        <v/>
      </c>
      <c r="M23" s="159" t="str">
        <f>IF($A23="","",'Application Form B1'!G30)</f>
        <v/>
      </c>
      <c r="N23" s="159" t="str">
        <f>IF($A23="","",'Application Form B1'!H30)</f>
        <v/>
      </c>
      <c r="O23" s="153" t="str">
        <f>IF(A23="","",IF('Application Form B1'!L30="No",'Application Form B1'!K30,IF('Application Form B1'!L30="Yes",'Application Form B1'!M30,"")))</f>
        <v/>
      </c>
      <c r="P23" s="159" t="str">
        <f>IF($A23="","",'Application Form B1'!U30)</f>
        <v/>
      </c>
      <c r="Q23" s="159" t="str">
        <f>IF($A23="","",'Application Form B1'!W30)</f>
        <v/>
      </c>
      <c r="R23" s="159" t="str">
        <f>IF($A23="","",'Application Form B1'!X30)</f>
        <v/>
      </c>
      <c r="S23" s="159" t="str">
        <f>IF($A23="","",'Application Form B1'!V30)</f>
        <v/>
      </c>
    </row>
    <row r="24" spans="1:19" s="147" customFormat="1" ht="18" customHeight="1" x14ac:dyDescent="0.25">
      <c r="A24" s="153" t="str">
        <f>IF('Application Form B1'!B31="","",A$2)</f>
        <v/>
      </c>
      <c r="B24" s="153" t="str">
        <f t="shared" si="0"/>
        <v/>
      </c>
      <c r="C24" s="154" t="str">
        <f>IF($A24="","",'Application Form B1'!Z31)</f>
        <v/>
      </c>
      <c r="D24" s="159" t="str">
        <f>IF(A24="","",'Application Form B1'!O31)</f>
        <v/>
      </c>
      <c r="E24" s="159" t="str">
        <f>IF($A24="","",'Application Form B1'!T31)</f>
        <v/>
      </c>
      <c r="F24" s="159" t="str">
        <f>IF($A24="","",'Application Form B1'!A31)</f>
        <v/>
      </c>
      <c r="G24" s="159" t="str">
        <f>IF($A24="","",'Application Form B1'!C31)</f>
        <v/>
      </c>
      <c r="H24" s="159" t="str">
        <f>IF($A24="","",'Application Form B1'!J31)</f>
        <v/>
      </c>
      <c r="I24" s="159" t="str">
        <f>IF($A24="","",'Application Form B1'!D31)</f>
        <v/>
      </c>
      <c r="J24" s="159" t="str">
        <f>IF($A24="","",'Application Form B1'!B31)</f>
        <v/>
      </c>
      <c r="K24" s="159" t="str">
        <f>IF($A24="","",'Application Form B1'!F31)</f>
        <v/>
      </c>
      <c r="L24" s="159" t="str">
        <f>IF($A24="","",'Application Form B1'!E31)</f>
        <v/>
      </c>
      <c r="M24" s="159" t="str">
        <f>IF($A24="","",'Application Form B1'!G31)</f>
        <v/>
      </c>
      <c r="N24" s="159" t="str">
        <f>IF($A24="","",'Application Form B1'!H31)</f>
        <v/>
      </c>
      <c r="O24" s="153" t="str">
        <f>IF(A24="","",IF('Application Form B1'!L31="No",'Application Form B1'!K31,IF('Application Form B1'!L31="Yes",'Application Form B1'!M31,"")))</f>
        <v/>
      </c>
      <c r="P24" s="159" t="str">
        <f>IF($A24="","",'Application Form B1'!U31)</f>
        <v/>
      </c>
      <c r="Q24" s="159" t="str">
        <f>IF($A24="","",'Application Form B1'!W31)</f>
        <v/>
      </c>
      <c r="R24" s="159" t="str">
        <f>IF($A24="","",'Application Form B1'!X31)</f>
        <v/>
      </c>
      <c r="S24" s="159" t="str">
        <f>IF($A24="","",'Application Form B1'!V31)</f>
        <v/>
      </c>
    </row>
    <row r="25" spans="1:19" s="147" customFormat="1" ht="18" customHeight="1" x14ac:dyDescent="0.25">
      <c r="A25" s="153" t="str">
        <f>IF('Application Form B1'!B32="","",A$2)</f>
        <v/>
      </c>
      <c r="B25" s="153" t="str">
        <f t="shared" si="0"/>
        <v/>
      </c>
      <c r="C25" s="154" t="str">
        <f>IF($A25="","",'Application Form B1'!Z32)</f>
        <v/>
      </c>
      <c r="D25" s="159" t="str">
        <f>IF(A25="","",'Application Form B1'!O32)</f>
        <v/>
      </c>
      <c r="E25" s="159" t="str">
        <f>IF($A25="","",'Application Form B1'!T32)</f>
        <v/>
      </c>
      <c r="F25" s="159" t="str">
        <f>IF($A25="","",'Application Form B1'!A32)</f>
        <v/>
      </c>
      <c r="G25" s="159" t="str">
        <f>IF($A25="","",'Application Form B1'!C32)</f>
        <v/>
      </c>
      <c r="H25" s="159" t="str">
        <f>IF($A25="","",'Application Form B1'!J32)</f>
        <v/>
      </c>
      <c r="I25" s="159" t="str">
        <f>IF($A25="","",'Application Form B1'!D32)</f>
        <v/>
      </c>
      <c r="J25" s="159" t="str">
        <f>IF($A25="","",'Application Form B1'!B32)</f>
        <v/>
      </c>
      <c r="K25" s="159" t="str">
        <f>IF($A25="","",'Application Form B1'!F32)</f>
        <v/>
      </c>
      <c r="L25" s="159" t="str">
        <f>IF($A25="","",'Application Form B1'!E32)</f>
        <v/>
      </c>
      <c r="M25" s="159" t="str">
        <f>IF($A25="","",'Application Form B1'!G32)</f>
        <v/>
      </c>
      <c r="N25" s="159" t="str">
        <f>IF($A25="","",'Application Form B1'!H32)</f>
        <v/>
      </c>
      <c r="O25" s="153" t="str">
        <f>IF(A25="","",IF('Application Form B1'!L32="No",'Application Form B1'!K32,IF('Application Form B1'!L32="Yes",'Application Form B1'!M32,"")))</f>
        <v/>
      </c>
      <c r="P25" s="159" t="str">
        <f>IF($A25="","",'Application Form B1'!U32)</f>
        <v/>
      </c>
      <c r="Q25" s="159" t="str">
        <f>IF($A25="","",'Application Form B1'!W32)</f>
        <v/>
      </c>
      <c r="R25" s="159" t="str">
        <f>IF($A25="","",'Application Form B1'!X32)</f>
        <v/>
      </c>
      <c r="S25" s="159" t="str">
        <f>IF($A25="","",'Application Form B1'!V32)</f>
        <v/>
      </c>
    </row>
    <row r="26" spans="1:19" s="147" customFormat="1" ht="18" customHeight="1" x14ac:dyDescent="0.25">
      <c r="A26" s="153" t="str">
        <f>IF('Application Form B1'!B33="","",A$2)</f>
        <v/>
      </c>
      <c r="B26" s="153" t="str">
        <f t="shared" si="0"/>
        <v/>
      </c>
      <c r="C26" s="154" t="str">
        <f>IF($A26="","",'Application Form B1'!Z33)</f>
        <v/>
      </c>
      <c r="D26" s="159" t="str">
        <f>IF(A26="","",'Application Form B1'!O33)</f>
        <v/>
      </c>
      <c r="E26" s="159" t="str">
        <f>IF($A26="","",'Application Form B1'!T33)</f>
        <v/>
      </c>
      <c r="F26" s="159" t="str">
        <f>IF($A26="","",'Application Form B1'!A33)</f>
        <v/>
      </c>
      <c r="G26" s="159" t="str">
        <f>IF($A26="","",'Application Form B1'!C33)</f>
        <v/>
      </c>
      <c r="H26" s="159" t="str">
        <f>IF($A26="","",'Application Form B1'!J33)</f>
        <v/>
      </c>
      <c r="I26" s="159" t="str">
        <f>IF($A26="","",'Application Form B1'!D33)</f>
        <v/>
      </c>
      <c r="J26" s="159" t="str">
        <f>IF($A26="","",'Application Form B1'!B33)</f>
        <v/>
      </c>
      <c r="K26" s="159" t="str">
        <f>IF($A26="","",'Application Form B1'!F33)</f>
        <v/>
      </c>
      <c r="L26" s="159" t="str">
        <f>IF($A26="","",'Application Form B1'!E33)</f>
        <v/>
      </c>
      <c r="M26" s="159" t="str">
        <f>IF($A26="","",'Application Form B1'!G33)</f>
        <v/>
      </c>
      <c r="N26" s="159" t="str">
        <f>IF($A26="","",'Application Form B1'!H33)</f>
        <v/>
      </c>
      <c r="O26" s="153" t="str">
        <f>IF(A26="","",IF('Application Form B1'!L33="No",'Application Form B1'!K33,IF('Application Form B1'!L33="Yes",'Application Form B1'!M33,"")))</f>
        <v/>
      </c>
      <c r="P26" s="159" t="str">
        <f>IF($A26="","",'Application Form B1'!U33)</f>
        <v/>
      </c>
      <c r="Q26" s="159" t="str">
        <f>IF($A26="","",'Application Form B1'!W33)</f>
        <v/>
      </c>
      <c r="R26" s="159" t="str">
        <f>IF($A26="","",'Application Form B1'!X33)</f>
        <v/>
      </c>
      <c r="S26" s="159" t="str">
        <f>IF($A26="","",'Application Form B1'!V33)</f>
        <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9E412-6D36-4DD0-B6DB-FB8CAA78E422}">
  <dimension ref="A1:R26"/>
  <sheetViews>
    <sheetView workbookViewId="0"/>
  </sheetViews>
  <sheetFormatPr defaultRowHeight="15" x14ac:dyDescent="0.25"/>
  <cols>
    <col min="1" max="1" width="11.85546875" bestFit="1" customWidth="1"/>
    <col min="2" max="2" width="13.28515625" bestFit="1" customWidth="1"/>
    <col min="4" max="4" width="11.5703125" customWidth="1"/>
  </cols>
  <sheetData>
    <row r="1" spans="1:18" ht="48.75" x14ac:dyDescent="0.25">
      <c r="A1" s="152" t="s">
        <v>185</v>
      </c>
      <c r="B1" s="152" t="s">
        <v>81</v>
      </c>
      <c r="C1" s="152" t="s">
        <v>186</v>
      </c>
      <c r="D1" s="152" t="s">
        <v>197</v>
      </c>
      <c r="E1" s="152" t="s">
        <v>262</v>
      </c>
      <c r="F1" s="152" t="s">
        <v>187</v>
      </c>
      <c r="G1" s="152" t="s">
        <v>188</v>
      </c>
      <c r="H1" s="152" t="s">
        <v>189</v>
      </c>
      <c r="I1" s="152" t="s">
        <v>190</v>
      </c>
      <c r="J1" s="152" t="s">
        <v>191</v>
      </c>
      <c r="K1" s="152" t="s">
        <v>192</v>
      </c>
      <c r="L1" s="152" t="s">
        <v>193</v>
      </c>
      <c r="M1" s="152" t="s">
        <v>194</v>
      </c>
      <c r="N1" s="152" t="s">
        <v>195</v>
      </c>
      <c r="O1" s="152" t="s">
        <v>196</v>
      </c>
      <c r="P1" s="152" t="s">
        <v>201</v>
      </c>
      <c r="Q1" s="152" t="s">
        <v>200</v>
      </c>
      <c r="R1" s="152" t="s">
        <v>198</v>
      </c>
    </row>
    <row r="2" spans="1:18" x14ac:dyDescent="0.25">
      <c r="A2">
        <f>'Upload Projects 1'!H2</f>
        <v>0</v>
      </c>
      <c r="B2" t="str">
        <f>'Upload Projects 1'!A2</f>
        <v>C. Edwards, Inc. III</v>
      </c>
      <c r="C2">
        <f>'Upload Projects 1'!B2</f>
        <v>1</v>
      </c>
      <c r="D2" s="173">
        <f>'Upload Projects 1'!C2</f>
        <v>0</v>
      </c>
      <c r="E2" s="173" t="e">
        <f>ROUNDUP('Upload Projects 1'!D2,0)</f>
        <v>#VALUE!</v>
      </c>
      <c r="F2" s="173" t="e">
        <f>ROUNDUP('Upload Projects 1'!E2,0)</f>
        <v>#VALUE!</v>
      </c>
      <c r="G2">
        <f>'Upload Projects 1'!F2</f>
        <v>0</v>
      </c>
      <c r="H2">
        <f>'Upload Projects 1'!G2</f>
        <v>0</v>
      </c>
      <c r="I2">
        <f>'Upload Projects 1'!I2</f>
        <v>0</v>
      </c>
      <c r="J2">
        <f>'Upload Projects 1'!J2</f>
        <v>0</v>
      </c>
      <c r="K2">
        <f>'Upload Projects 1'!K2</f>
        <v>0</v>
      </c>
      <c r="L2">
        <f>'Upload Projects 1'!L2</f>
        <v>0</v>
      </c>
      <c r="M2">
        <f>'Upload Projects 1'!M2</f>
        <v>0</v>
      </c>
      <c r="N2">
        <f>'Upload Projects 1'!N2</f>
        <v>0</v>
      </c>
      <c r="O2" t="str">
        <f>'Upload Projects 1'!O2</f>
        <v/>
      </c>
      <c r="P2">
        <f>'Upload Projects 1'!P2</f>
        <v>0</v>
      </c>
      <c r="Q2">
        <f>'Upload Projects 1'!S2</f>
        <v>0</v>
      </c>
      <c r="R2">
        <f>'Upload Projects 1'!Q2</f>
        <v>0</v>
      </c>
    </row>
    <row r="3" spans="1:18" x14ac:dyDescent="0.25">
      <c r="A3" t="str">
        <f>IF('Upload Projects 1'!H3="","",'Upload Projects 1'!H3)</f>
        <v/>
      </c>
      <c r="B3" t="str">
        <f>IF('Upload Projects 1'!A3="","",'Upload Projects 1'!A3)</f>
        <v/>
      </c>
      <c r="C3" t="str">
        <f>IF('Upload Projects 1'!B3="","",'Upload Projects 1'!B3)</f>
        <v/>
      </c>
      <c r="D3" s="173" t="str">
        <f>IF('Upload Projects 1'!C3="","",'Upload Projects 1'!C3)</f>
        <v/>
      </c>
      <c r="E3" t="str">
        <f>IF('Upload Projects 1'!D3="","",ROUNDUP('Upload Projects 1'!D3,0))</f>
        <v/>
      </c>
      <c r="F3" t="str">
        <f>IF('Upload Projects 1'!E3="","",ROUNDUP('Upload Projects 1'!E3,0))</f>
        <v/>
      </c>
      <c r="G3" t="str">
        <f>IF('Upload Projects 1'!F3="","",'Upload Projects 1'!F3)</f>
        <v/>
      </c>
      <c r="H3" t="str">
        <f>IF('Upload Projects 1'!G3="","",'Upload Projects 1'!G3)</f>
        <v/>
      </c>
      <c r="I3" t="str">
        <f>IF('Upload Projects 1'!I3="","",'Upload Projects 1'!I3)</f>
        <v/>
      </c>
      <c r="J3" t="str">
        <f>IF('Upload Projects 1'!J3="","",'Upload Projects 1'!J3)</f>
        <v/>
      </c>
      <c r="K3" t="str">
        <f>IF('Upload Projects 1'!K3="","",'Upload Projects 1'!K3)</f>
        <v/>
      </c>
      <c r="L3" t="str">
        <f>IF('Upload Projects 1'!L3="","",'Upload Projects 1'!L3)</f>
        <v/>
      </c>
      <c r="M3" t="str">
        <f>IF('Upload Projects 1'!M3="","",'Upload Projects 1'!M3)</f>
        <v/>
      </c>
      <c r="N3" t="str">
        <f>IF('Upload Projects 1'!N3="","",'Upload Projects 1'!N3)</f>
        <v/>
      </c>
      <c r="O3" t="str">
        <f>IF('Upload Projects 1'!O3="","",'Upload Projects 1'!O3)</f>
        <v/>
      </c>
      <c r="P3" t="str">
        <f>IF('Upload Projects 1'!P3="","",'Upload Projects 1'!P3)</f>
        <v/>
      </c>
      <c r="Q3" t="str">
        <f>IF('Upload Projects 1'!S3="","",'Upload Projects 1'!S3)</f>
        <v/>
      </c>
      <c r="R3" t="str">
        <f>IF('Upload Projects 1'!Q3="","",'Upload Projects 1'!Q3)</f>
        <v/>
      </c>
    </row>
    <row r="4" spans="1:18" x14ac:dyDescent="0.25">
      <c r="A4" t="str">
        <f>IF('Upload Projects 1'!H4="","",'Upload Projects 1'!H4)</f>
        <v/>
      </c>
      <c r="B4" t="str">
        <f>IF('Upload Projects 1'!A4="","",'Upload Projects 1'!A4)</f>
        <v/>
      </c>
      <c r="C4" t="str">
        <f>IF('Upload Projects 1'!B4="","",'Upload Projects 1'!B4)</f>
        <v/>
      </c>
      <c r="D4" s="173" t="str">
        <f>IF('Upload Projects 1'!C4="","",'Upload Projects 1'!C4)</f>
        <v/>
      </c>
      <c r="E4" t="str">
        <f>IF('Upload Projects 1'!D4="","",ROUNDUP('Upload Projects 1'!D4,0))</f>
        <v/>
      </c>
      <c r="F4" t="str">
        <f>IF('Upload Projects 1'!E4="","",ROUNDUP('Upload Projects 1'!E4,0))</f>
        <v/>
      </c>
      <c r="G4" t="str">
        <f>IF('Upload Projects 1'!F4="","",'Upload Projects 1'!F4)</f>
        <v/>
      </c>
      <c r="H4" t="str">
        <f>IF('Upload Projects 1'!G4="","",'Upload Projects 1'!G4)</f>
        <v/>
      </c>
      <c r="I4" t="str">
        <f>IF('Upload Projects 1'!I4="","",'Upload Projects 1'!I4)</f>
        <v/>
      </c>
      <c r="J4" t="str">
        <f>IF('Upload Projects 1'!J4="","",'Upload Projects 1'!J4)</f>
        <v/>
      </c>
      <c r="K4" t="str">
        <f>IF('Upload Projects 1'!K4="","",'Upload Projects 1'!K4)</f>
        <v/>
      </c>
      <c r="L4" t="str">
        <f>IF('Upload Projects 1'!L4="","",'Upload Projects 1'!L4)</f>
        <v/>
      </c>
      <c r="M4" t="str">
        <f>IF('Upload Projects 1'!M4="","",'Upload Projects 1'!M4)</f>
        <v/>
      </c>
      <c r="N4" t="str">
        <f>IF('Upload Projects 1'!N4="","",'Upload Projects 1'!N4)</f>
        <v/>
      </c>
      <c r="O4" t="str">
        <f>IF('Upload Projects 1'!O4="","",'Upload Projects 1'!O4)</f>
        <v/>
      </c>
      <c r="P4" t="str">
        <f>IF('Upload Projects 1'!P4="","",'Upload Projects 1'!P4)</f>
        <v/>
      </c>
      <c r="Q4" t="str">
        <f>IF('Upload Projects 1'!S4="","",'Upload Projects 1'!S4)</f>
        <v/>
      </c>
      <c r="R4" t="str">
        <f>IF('Upload Projects 1'!Q4="","",'Upload Projects 1'!Q4)</f>
        <v/>
      </c>
    </row>
    <row r="5" spans="1:18" x14ac:dyDescent="0.25">
      <c r="A5" t="str">
        <f>IF('Upload Projects 1'!H5="","",'Upload Projects 1'!H5)</f>
        <v/>
      </c>
      <c r="B5" t="str">
        <f>IF('Upload Projects 1'!A5="","",'Upload Projects 1'!A5)</f>
        <v/>
      </c>
      <c r="C5" t="str">
        <f>IF('Upload Projects 1'!B5="","",'Upload Projects 1'!B5)</f>
        <v/>
      </c>
      <c r="D5" s="173" t="str">
        <f>IF('Upload Projects 1'!C5="","",'Upload Projects 1'!C5)</f>
        <v/>
      </c>
      <c r="E5" t="str">
        <f>IF('Upload Projects 1'!D5="","",ROUNDUP('Upload Projects 1'!D5,0))</f>
        <v/>
      </c>
      <c r="F5" t="str">
        <f>IF('Upload Projects 1'!E5="","",ROUNDUP('Upload Projects 1'!E5,0))</f>
        <v/>
      </c>
      <c r="G5" t="str">
        <f>IF('Upload Projects 1'!F5="","",'Upload Projects 1'!F5)</f>
        <v/>
      </c>
      <c r="H5" t="str">
        <f>IF('Upload Projects 1'!G5="","",'Upload Projects 1'!G5)</f>
        <v/>
      </c>
      <c r="I5" t="str">
        <f>IF('Upload Projects 1'!I5="","",'Upload Projects 1'!I5)</f>
        <v/>
      </c>
      <c r="J5" t="str">
        <f>IF('Upload Projects 1'!J5="","",'Upload Projects 1'!J5)</f>
        <v/>
      </c>
      <c r="K5" t="str">
        <f>IF('Upload Projects 1'!K5="","",'Upload Projects 1'!K5)</f>
        <v/>
      </c>
      <c r="L5" t="str">
        <f>IF('Upload Projects 1'!L5="","",'Upload Projects 1'!L5)</f>
        <v/>
      </c>
      <c r="M5" t="str">
        <f>IF('Upload Projects 1'!M5="","",'Upload Projects 1'!M5)</f>
        <v/>
      </c>
      <c r="N5" t="str">
        <f>IF('Upload Projects 1'!N5="","",'Upload Projects 1'!N5)</f>
        <v/>
      </c>
      <c r="O5" t="str">
        <f>IF('Upload Projects 1'!O5="","",'Upload Projects 1'!O5)</f>
        <v/>
      </c>
      <c r="P5" t="str">
        <f>IF('Upload Projects 1'!P5="","",'Upload Projects 1'!P5)</f>
        <v/>
      </c>
      <c r="Q5" t="str">
        <f>IF('Upload Projects 1'!S5="","",'Upload Projects 1'!S5)</f>
        <v/>
      </c>
      <c r="R5" t="str">
        <f>IF('Upload Projects 1'!Q5="","",'Upload Projects 1'!Q5)</f>
        <v/>
      </c>
    </row>
    <row r="6" spans="1:18" x14ac:dyDescent="0.25">
      <c r="A6" t="str">
        <f>IF('Upload Projects 1'!H6="","",'Upload Projects 1'!H6)</f>
        <v/>
      </c>
      <c r="B6" t="str">
        <f>IF('Upload Projects 1'!A6="","",'Upload Projects 1'!A6)</f>
        <v/>
      </c>
      <c r="C6" t="str">
        <f>IF('Upload Projects 1'!B6="","",'Upload Projects 1'!B6)</f>
        <v/>
      </c>
      <c r="D6" s="173" t="str">
        <f>IF('Upload Projects 1'!C6="","",'Upload Projects 1'!C6)</f>
        <v/>
      </c>
      <c r="E6" t="str">
        <f>IF('Upload Projects 1'!D6="","",ROUNDUP('Upload Projects 1'!D6,0))</f>
        <v/>
      </c>
      <c r="F6" t="str">
        <f>IF('Upload Projects 1'!E6="","",ROUNDUP('Upload Projects 1'!E6,0))</f>
        <v/>
      </c>
      <c r="G6" t="str">
        <f>IF('Upload Projects 1'!F6="","",'Upload Projects 1'!F6)</f>
        <v/>
      </c>
      <c r="H6" t="str">
        <f>IF('Upload Projects 1'!G6="","",'Upload Projects 1'!G6)</f>
        <v/>
      </c>
      <c r="I6" t="str">
        <f>IF('Upload Projects 1'!I6="","",'Upload Projects 1'!I6)</f>
        <v/>
      </c>
      <c r="J6" t="str">
        <f>IF('Upload Projects 1'!J6="","",'Upload Projects 1'!J6)</f>
        <v/>
      </c>
      <c r="K6" t="str">
        <f>IF('Upload Projects 1'!K6="","",'Upload Projects 1'!K6)</f>
        <v/>
      </c>
      <c r="L6" t="str">
        <f>IF('Upload Projects 1'!L6="","",'Upload Projects 1'!L6)</f>
        <v/>
      </c>
      <c r="M6" t="str">
        <f>IF('Upload Projects 1'!M6="","",'Upload Projects 1'!M6)</f>
        <v/>
      </c>
      <c r="N6" t="str">
        <f>IF('Upload Projects 1'!N6="","",'Upload Projects 1'!N6)</f>
        <v/>
      </c>
      <c r="O6" t="str">
        <f>IF('Upload Projects 1'!O6="","",'Upload Projects 1'!O6)</f>
        <v/>
      </c>
      <c r="P6" t="str">
        <f>IF('Upload Projects 1'!P6="","",'Upload Projects 1'!P6)</f>
        <v/>
      </c>
      <c r="Q6" t="str">
        <f>IF('Upload Projects 1'!S6="","",'Upload Projects 1'!S6)</f>
        <v/>
      </c>
      <c r="R6" t="str">
        <f>IF('Upload Projects 1'!Q6="","",'Upload Projects 1'!Q6)</f>
        <v/>
      </c>
    </row>
    <row r="7" spans="1:18" x14ac:dyDescent="0.25">
      <c r="A7" t="str">
        <f>IF('Upload Projects 1'!H7="","",'Upload Projects 1'!H7)</f>
        <v/>
      </c>
      <c r="B7" t="str">
        <f>IF('Upload Projects 1'!A7="","",'Upload Projects 1'!A7)</f>
        <v/>
      </c>
      <c r="C7" t="str">
        <f>IF('Upload Projects 1'!B7="","",'Upload Projects 1'!B7)</f>
        <v/>
      </c>
      <c r="D7" s="173" t="str">
        <f>IF('Upload Projects 1'!C7="","",'Upload Projects 1'!C7)</f>
        <v/>
      </c>
      <c r="E7" t="str">
        <f>IF('Upload Projects 1'!D7="","",ROUNDUP('Upload Projects 1'!D7,0))</f>
        <v/>
      </c>
      <c r="F7" t="str">
        <f>IF('Upload Projects 1'!E7="","",ROUNDUP('Upload Projects 1'!E7,0))</f>
        <v/>
      </c>
      <c r="G7" t="str">
        <f>IF('Upload Projects 1'!F7="","",'Upload Projects 1'!F7)</f>
        <v/>
      </c>
      <c r="H7" t="str">
        <f>IF('Upload Projects 1'!G7="","",'Upload Projects 1'!G7)</f>
        <v/>
      </c>
      <c r="I7" t="str">
        <f>IF('Upload Projects 1'!I7="","",'Upload Projects 1'!I7)</f>
        <v/>
      </c>
      <c r="J7" t="str">
        <f>IF('Upload Projects 1'!J7="","",'Upload Projects 1'!J7)</f>
        <v/>
      </c>
      <c r="K7" t="str">
        <f>IF('Upload Projects 1'!K7="","",'Upload Projects 1'!K7)</f>
        <v/>
      </c>
      <c r="L7" t="str">
        <f>IF('Upload Projects 1'!L7="","",'Upload Projects 1'!L7)</f>
        <v/>
      </c>
      <c r="M7" t="str">
        <f>IF('Upload Projects 1'!M7="","",'Upload Projects 1'!M7)</f>
        <v/>
      </c>
      <c r="N7" t="str">
        <f>IF('Upload Projects 1'!N7="","",'Upload Projects 1'!N7)</f>
        <v/>
      </c>
      <c r="O7" t="str">
        <f>IF('Upload Projects 1'!O7="","",'Upload Projects 1'!O7)</f>
        <v/>
      </c>
      <c r="P7" t="str">
        <f>IF('Upload Projects 1'!P7="","",'Upload Projects 1'!P7)</f>
        <v/>
      </c>
      <c r="Q7" t="str">
        <f>IF('Upload Projects 1'!S7="","",'Upload Projects 1'!S7)</f>
        <v/>
      </c>
      <c r="R7" t="str">
        <f>IF('Upload Projects 1'!Q7="","",'Upload Projects 1'!Q7)</f>
        <v/>
      </c>
    </row>
    <row r="8" spans="1:18" x14ac:dyDescent="0.25">
      <c r="A8" t="str">
        <f>IF('Upload Projects 1'!H8="","",'Upload Projects 1'!H8)</f>
        <v/>
      </c>
      <c r="B8" t="str">
        <f>IF('Upload Projects 1'!A8="","",'Upload Projects 1'!A8)</f>
        <v/>
      </c>
      <c r="C8" t="str">
        <f>IF('Upload Projects 1'!B8="","",'Upload Projects 1'!B8)</f>
        <v/>
      </c>
      <c r="D8" s="173" t="str">
        <f>IF('Upload Projects 1'!C8="","",'Upload Projects 1'!C8)</f>
        <v/>
      </c>
      <c r="E8" t="str">
        <f>IF('Upload Projects 1'!D8="","",ROUNDUP('Upload Projects 1'!D8,0))</f>
        <v/>
      </c>
      <c r="F8" t="str">
        <f>IF('Upload Projects 1'!E8="","",ROUNDUP('Upload Projects 1'!E8,0))</f>
        <v/>
      </c>
      <c r="G8" t="str">
        <f>IF('Upload Projects 1'!F8="","",'Upload Projects 1'!F8)</f>
        <v/>
      </c>
      <c r="H8" t="str">
        <f>IF('Upload Projects 1'!G8="","",'Upload Projects 1'!G8)</f>
        <v/>
      </c>
      <c r="I8" t="str">
        <f>IF('Upload Projects 1'!I8="","",'Upload Projects 1'!I8)</f>
        <v/>
      </c>
      <c r="J8" t="str">
        <f>IF('Upload Projects 1'!J8="","",'Upload Projects 1'!J8)</f>
        <v/>
      </c>
      <c r="K8" t="str">
        <f>IF('Upload Projects 1'!K8="","",'Upload Projects 1'!K8)</f>
        <v/>
      </c>
      <c r="L8" t="str">
        <f>IF('Upload Projects 1'!L8="","",'Upload Projects 1'!L8)</f>
        <v/>
      </c>
      <c r="M8" t="str">
        <f>IF('Upload Projects 1'!M8="","",'Upload Projects 1'!M8)</f>
        <v/>
      </c>
      <c r="N8" t="str">
        <f>IF('Upload Projects 1'!N8="","",'Upload Projects 1'!N8)</f>
        <v/>
      </c>
      <c r="O8" t="str">
        <f>IF('Upload Projects 1'!O8="","",'Upload Projects 1'!O8)</f>
        <v/>
      </c>
      <c r="P8" t="str">
        <f>IF('Upload Projects 1'!P8="","",'Upload Projects 1'!P8)</f>
        <v/>
      </c>
      <c r="Q8" t="str">
        <f>IF('Upload Projects 1'!S8="","",'Upload Projects 1'!S8)</f>
        <v/>
      </c>
      <c r="R8" t="str">
        <f>IF('Upload Projects 1'!Q8="","",'Upload Projects 1'!Q8)</f>
        <v/>
      </c>
    </row>
    <row r="9" spans="1:18" x14ac:dyDescent="0.25">
      <c r="A9" t="str">
        <f>IF('Upload Projects 1'!H9="","",'Upload Projects 1'!H9)</f>
        <v/>
      </c>
      <c r="B9" t="str">
        <f>IF('Upload Projects 1'!A9="","",'Upload Projects 1'!A9)</f>
        <v/>
      </c>
      <c r="C9" t="str">
        <f>IF('Upload Projects 1'!B9="","",'Upload Projects 1'!B9)</f>
        <v/>
      </c>
      <c r="D9" s="173" t="str">
        <f>IF('Upload Projects 1'!C9="","",'Upload Projects 1'!C9)</f>
        <v/>
      </c>
      <c r="E9" t="str">
        <f>IF('Upload Projects 1'!D9="","",ROUNDUP('Upload Projects 1'!D9,0))</f>
        <v/>
      </c>
      <c r="F9" t="str">
        <f>IF('Upload Projects 1'!E9="","",ROUNDUP('Upload Projects 1'!E9,0))</f>
        <v/>
      </c>
      <c r="G9" t="str">
        <f>IF('Upload Projects 1'!F9="","",'Upload Projects 1'!F9)</f>
        <v/>
      </c>
      <c r="H9" t="str">
        <f>IF('Upload Projects 1'!G9="","",'Upload Projects 1'!G9)</f>
        <v/>
      </c>
      <c r="I9" t="str">
        <f>IF('Upload Projects 1'!I9="","",'Upload Projects 1'!I9)</f>
        <v/>
      </c>
      <c r="J9" t="str">
        <f>IF('Upload Projects 1'!J9="","",'Upload Projects 1'!J9)</f>
        <v/>
      </c>
      <c r="K9" t="str">
        <f>IF('Upload Projects 1'!K9="","",'Upload Projects 1'!K9)</f>
        <v/>
      </c>
      <c r="L9" t="str">
        <f>IF('Upload Projects 1'!L9="","",'Upload Projects 1'!L9)</f>
        <v/>
      </c>
      <c r="M9" t="str">
        <f>IF('Upload Projects 1'!M9="","",'Upload Projects 1'!M9)</f>
        <v/>
      </c>
      <c r="N9" t="str">
        <f>IF('Upload Projects 1'!N9="","",'Upload Projects 1'!N9)</f>
        <v/>
      </c>
      <c r="O9" t="str">
        <f>IF('Upload Projects 1'!O9="","",'Upload Projects 1'!O9)</f>
        <v/>
      </c>
      <c r="P9" t="str">
        <f>IF('Upload Projects 1'!P9="","",'Upload Projects 1'!P9)</f>
        <v/>
      </c>
      <c r="Q9" t="str">
        <f>IF('Upload Projects 1'!S9="","",'Upload Projects 1'!S9)</f>
        <v/>
      </c>
      <c r="R9" t="str">
        <f>IF('Upload Projects 1'!Q9="","",'Upload Projects 1'!Q9)</f>
        <v/>
      </c>
    </row>
    <row r="10" spans="1:18" x14ac:dyDescent="0.25">
      <c r="A10" t="str">
        <f>IF('Upload Projects 1'!H10="","",'Upload Projects 1'!H10)</f>
        <v/>
      </c>
      <c r="B10" t="str">
        <f>IF('Upload Projects 1'!A10="","",'Upload Projects 1'!A10)</f>
        <v/>
      </c>
      <c r="C10" t="str">
        <f>IF('Upload Projects 1'!B10="","",'Upload Projects 1'!B10)</f>
        <v/>
      </c>
      <c r="D10" s="173" t="str">
        <f>IF('Upload Projects 1'!C10="","",'Upload Projects 1'!C10)</f>
        <v/>
      </c>
      <c r="E10" t="str">
        <f>IF('Upload Projects 1'!D10="","",ROUNDUP('Upload Projects 1'!D10,0))</f>
        <v/>
      </c>
      <c r="F10" t="str">
        <f>IF('Upload Projects 1'!E10="","",ROUNDUP('Upload Projects 1'!E10,0))</f>
        <v/>
      </c>
      <c r="G10" t="str">
        <f>IF('Upload Projects 1'!F10="","",'Upload Projects 1'!F10)</f>
        <v/>
      </c>
      <c r="H10" t="str">
        <f>IF('Upload Projects 1'!G10="","",'Upload Projects 1'!G10)</f>
        <v/>
      </c>
      <c r="I10" t="str">
        <f>IF('Upload Projects 1'!I10="","",'Upload Projects 1'!I10)</f>
        <v/>
      </c>
      <c r="J10" t="str">
        <f>IF('Upload Projects 1'!J10="","",'Upload Projects 1'!J10)</f>
        <v/>
      </c>
      <c r="K10" t="str">
        <f>IF('Upload Projects 1'!K10="","",'Upload Projects 1'!K10)</f>
        <v/>
      </c>
      <c r="L10" t="str">
        <f>IF('Upload Projects 1'!L10="","",'Upload Projects 1'!L10)</f>
        <v/>
      </c>
      <c r="M10" t="str">
        <f>IF('Upload Projects 1'!M10="","",'Upload Projects 1'!M10)</f>
        <v/>
      </c>
      <c r="N10" t="str">
        <f>IF('Upload Projects 1'!N10="","",'Upload Projects 1'!N10)</f>
        <v/>
      </c>
      <c r="O10" t="str">
        <f>IF('Upload Projects 1'!O10="","",'Upload Projects 1'!O10)</f>
        <v/>
      </c>
      <c r="P10" t="str">
        <f>IF('Upload Projects 1'!P10="","",'Upload Projects 1'!P10)</f>
        <v/>
      </c>
      <c r="Q10" t="str">
        <f>IF('Upload Projects 1'!S10="","",'Upload Projects 1'!S10)</f>
        <v/>
      </c>
      <c r="R10" t="str">
        <f>IF('Upload Projects 1'!Q10="","",'Upload Projects 1'!Q10)</f>
        <v/>
      </c>
    </row>
    <row r="11" spans="1:18" x14ac:dyDescent="0.25">
      <c r="A11" t="str">
        <f>IF('Upload Projects 1'!H11="","",'Upload Projects 1'!H11)</f>
        <v/>
      </c>
      <c r="B11" t="str">
        <f>IF('Upload Projects 1'!A11="","",'Upload Projects 1'!A11)</f>
        <v/>
      </c>
      <c r="C11" t="str">
        <f>IF('Upload Projects 1'!B11="","",'Upload Projects 1'!B11)</f>
        <v/>
      </c>
      <c r="D11" s="173" t="str">
        <f>IF('Upload Projects 1'!C11="","",'Upload Projects 1'!C11)</f>
        <v/>
      </c>
      <c r="E11" t="str">
        <f>IF('Upload Projects 1'!D11="","",ROUNDUP('Upload Projects 1'!D11,0))</f>
        <v/>
      </c>
      <c r="F11" t="str">
        <f>IF('Upload Projects 1'!E11="","",ROUNDUP('Upload Projects 1'!E11,0))</f>
        <v/>
      </c>
      <c r="G11" t="str">
        <f>IF('Upload Projects 1'!F11="","",'Upload Projects 1'!F11)</f>
        <v/>
      </c>
      <c r="H11" t="str">
        <f>IF('Upload Projects 1'!G11="","",'Upload Projects 1'!G11)</f>
        <v/>
      </c>
      <c r="I11" t="str">
        <f>IF('Upload Projects 1'!I11="","",'Upload Projects 1'!I11)</f>
        <v/>
      </c>
      <c r="J11" t="str">
        <f>IF('Upload Projects 1'!J11="","",'Upload Projects 1'!J11)</f>
        <v/>
      </c>
      <c r="K11" t="str">
        <f>IF('Upload Projects 1'!K11="","",'Upload Projects 1'!K11)</f>
        <v/>
      </c>
      <c r="L11" t="str">
        <f>IF('Upload Projects 1'!L11="","",'Upload Projects 1'!L11)</f>
        <v/>
      </c>
      <c r="M11" t="str">
        <f>IF('Upload Projects 1'!M11="","",'Upload Projects 1'!M11)</f>
        <v/>
      </c>
      <c r="N11" t="str">
        <f>IF('Upload Projects 1'!N11="","",'Upload Projects 1'!N11)</f>
        <v/>
      </c>
      <c r="O11" t="str">
        <f>IF('Upload Projects 1'!O11="","",'Upload Projects 1'!O11)</f>
        <v/>
      </c>
      <c r="P11" t="str">
        <f>IF('Upload Projects 1'!P11="","",'Upload Projects 1'!P11)</f>
        <v/>
      </c>
      <c r="Q11" t="str">
        <f>IF('Upload Projects 1'!S11="","",'Upload Projects 1'!S11)</f>
        <v/>
      </c>
      <c r="R11" t="str">
        <f>IF('Upload Projects 1'!Q11="","",'Upload Projects 1'!Q11)</f>
        <v/>
      </c>
    </row>
    <row r="12" spans="1:18" x14ac:dyDescent="0.25">
      <c r="A12" t="str">
        <f>IF('Upload Projects 1'!H12="","",'Upload Projects 1'!H12)</f>
        <v/>
      </c>
      <c r="B12" t="str">
        <f>IF('Upload Projects 1'!A12="","",'Upload Projects 1'!A12)</f>
        <v/>
      </c>
      <c r="C12" t="str">
        <f>IF('Upload Projects 1'!B12="","",'Upload Projects 1'!B12)</f>
        <v/>
      </c>
      <c r="D12" s="173" t="str">
        <f>IF('Upload Projects 1'!C12="","",'Upload Projects 1'!C12)</f>
        <v/>
      </c>
      <c r="E12" t="str">
        <f>IF('Upload Projects 1'!D12="","",ROUNDUP('Upload Projects 1'!D12,0))</f>
        <v/>
      </c>
      <c r="F12" t="str">
        <f>IF('Upload Projects 1'!E12="","",ROUNDUP('Upload Projects 1'!E12,0))</f>
        <v/>
      </c>
      <c r="G12" t="str">
        <f>IF('Upload Projects 1'!F12="","",'Upload Projects 1'!F12)</f>
        <v/>
      </c>
      <c r="H12" t="str">
        <f>IF('Upload Projects 1'!G12="","",'Upload Projects 1'!G12)</f>
        <v/>
      </c>
      <c r="I12" t="str">
        <f>IF('Upload Projects 1'!I12="","",'Upload Projects 1'!I12)</f>
        <v/>
      </c>
      <c r="J12" t="str">
        <f>IF('Upload Projects 1'!J12="","",'Upload Projects 1'!J12)</f>
        <v/>
      </c>
      <c r="K12" t="str">
        <f>IF('Upload Projects 1'!K12="","",'Upload Projects 1'!K12)</f>
        <v/>
      </c>
      <c r="L12" t="str">
        <f>IF('Upload Projects 1'!L12="","",'Upload Projects 1'!L12)</f>
        <v/>
      </c>
      <c r="M12" t="str">
        <f>IF('Upload Projects 1'!M12="","",'Upload Projects 1'!M12)</f>
        <v/>
      </c>
      <c r="N12" t="str">
        <f>IF('Upload Projects 1'!N12="","",'Upload Projects 1'!N12)</f>
        <v/>
      </c>
      <c r="O12" t="str">
        <f>IF('Upload Projects 1'!O12="","",'Upload Projects 1'!O12)</f>
        <v/>
      </c>
      <c r="P12" t="str">
        <f>IF('Upload Projects 1'!P12="","",'Upload Projects 1'!P12)</f>
        <v/>
      </c>
      <c r="Q12" t="str">
        <f>IF('Upload Projects 1'!S12="","",'Upload Projects 1'!S12)</f>
        <v/>
      </c>
      <c r="R12" t="str">
        <f>IF('Upload Projects 1'!Q12="","",'Upload Projects 1'!Q12)</f>
        <v/>
      </c>
    </row>
    <row r="13" spans="1:18" x14ac:dyDescent="0.25">
      <c r="A13" t="str">
        <f>IF('Upload Projects 1'!H13="","",'Upload Projects 1'!H13)</f>
        <v/>
      </c>
      <c r="B13" t="str">
        <f>IF('Upload Projects 1'!A13="","",'Upload Projects 1'!A13)</f>
        <v/>
      </c>
      <c r="C13" t="str">
        <f>IF('Upload Projects 1'!B13="","",'Upload Projects 1'!B13)</f>
        <v/>
      </c>
      <c r="D13" s="173" t="str">
        <f>IF('Upload Projects 1'!C13="","",'Upload Projects 1'!C13)</f>
        <v/>
      </c>
      <c r="E13" t="str">
        <f>IF('Upload Projects 1'!D13="","",ROUNDUP('Upload Projects 1'!D13,0))</f>
        <v/>
      </c>
      <c r="F13" t="str">
        <f>IF('Upload Projects 1'!E13="","",ROUNDUP('Upload Projects 1'!E13,0))</f>
        <v/>
      </c>
      <c r="G13" t="str">
        <f>IF('Upload Projects 1'!F13="","",'Upload Projects 1'!F13)</f>
        <v/>
      </c>
      <c r="H13" t="str">
        <f>IF('Upload Projects 1'!G13="","",'Upload Projects 1'!G13)</f>
        <v/>
      </c>
      <c r="I13" t="str">
        <f>IF('Upload Projects 1'!I13="","",'Upload Projects 1'!I13)</f>
        <v/>
      </c>
      <c r="J13" t="str">
        <f>IF('Upload Projects 1'!J13="","",'Upload Projects 1'!J13)</f>
        <v/>
      </c>
      <c r="K13" t="str">
        <f>IF('Upload Projects 1'!K13="","",'Upload Projects 1'!K13)</f>
        <v/>
      </c>
      <c r="L13" t="str">
        <f>IF('Upload Projects 1'!L13="","",'Upload Projects 1'!L13)</f>
        <v/>
      </c>
      <c r="M13" t="str">
        <f>IF('Upload Projects 1'!M13="","",'Upload Projects 1'!M13)</f>
        <v/>
      </c>
      <c r="N13" t="str">
        <f>IF('Upload Projects 1'!N13="","",'Upload Projects 1'!N13)</f>
        <v/>
      </c>
      <c r="O13" t="str">
        <f>IF('Upload Projects 1'!O13="","",'Upload Projects 1'!O13)</f>
        <v/>
      </c>
      <c r="P13" t="str">
        <f>IF('Upload Projects 1'!P13="","",'Upload Projects 1'!P13)</f>
        <v/>
      </c>
      <c r="Q13" t="str">
        <f>IF('Upload Projects 1'!S13="","",'Upload Projects 1'!S13)</f>
        <v/>
      </c>
      <c r="R13" t="str">
        <f>IF('Upload Projects 1'!Q13="","",'Upload Projects 1'!Q13)</f>
        <v/>
      </c>
    </row>
    <row r="14" spans="1:18" x14ac:dyDescent="0.25">
      <c r="A14" t="str">
        <f>IF('Upload Projects 1'!H14="","",'Upload Projects 1'!H14)</f>
        <v/>
      </c>
      <c r="B14" t="str">
        <f>IF('Upload Projects 1'!A14="","",'Upload Projects 1'!A14)</f>
        <v/>
      </c>
      <c r="C14" t="str">
        <f>IF('Upload Projects 1'!B14="","",'Upload Projects 1'!B14)</f>
        <v/>
      </c>
      <c r="D14" s="173" t="str">
        <f>IF('Upload Projects 1'!C14="","",'Upload Projects 1'!C14)</f>
        <v/>
      </c>
      <c r="E14" t="str">
        <f>IF('Upload Projects 1'!D14="","",ROUNDUP('Upload Projects 1'!D14,0))</f>
        <v/>
      </c>
      <c r="F14" t="str">
        <f>IF('Upload Projects 1'!E14="","",ROUNDUP('Upload Projects 1'!E14,0))</f>
        <v/>
      </c>
      <c r="G14" t="str">
        <f>IF('Upload Projects 1'!F14="","",'Upload Projects 1'!F14)</f>
        <v/>
      </c>
      <c r="H14" t="str">
        <f>IF('Upload Projects 1'!G14="","",'Upload Projects 1'!G14)</f>
        <v/>
      </c>
      <c r="I14" t="str">
        <f>IF('Upload Projects 1'!I14="","",'Upload Projects 1'!I14)</f>
        <v/>
      </c>
      <c r="J14" t="str">
        <f>IF('Upload Projects 1'!J14="","",'Upload Projects 1'!J14)</f>
        <v/>
      </c>
      <c r="K14" t="str">
        <f>IF('Upload Projects 1'!K14="","",'Upload Projects 1'!K14)</f>
        <v/>
      </c>
      <c r="L14" t="str">
        <f>IF('Upload Projects 1'!L14="","",'Upload Projects 1'!L14)</f>
        <v/>
      </c>
      <c r="M14" t="str">
        <f>IF('Upload Projects 1'!M14="","",'Upload Projects 1'!M14)</f>
        <v/>
      </c>
      <c r="N14" t="str">
        <f>IF('Upload Projects 1'!N14="","",'Upload Projects 1'!N14)</f>
        <v/>
      </c>
      <c r="O14" t="str">
        <f>IF('Upload Projects 1'!O14="","",'Upload Projects 1'!O14)</f>
        <v/>
      </c>
      <c r="P14" t="str">
        <f>IF('Upload Projects 1'!P14="","",'Upload Projects 1'!P14)</f>
        <v/>
      </c>
      <c r="Q14" t="str">
        <f>IF('Upload Projects 1'!S14="","",'Upload Projects 1'!S14)</f>
        <v/>
      </c>
      <c r="R14" t="str">
        <f>IF('Upload Projects 1'!Q14="","",'Upload Projects 1'!Q14)</f>
        <v/>
      </c>
    </row>
    <row r="15" spans="1:18" x14ac:dyDescent="0.25">
      <c r="A15" t="str">
        <f>IF('Upload Projects 1'!H15="","",'Upload Projects 1'!H15)</f>
        <v/>
      </c>
      <c r="B15" t="str">
        <f>IF('Upload Projects 1'!A15="","",'Upload Projects 1'!A15)</f>
        <v/>
      </c>
      <c r="C15" t="str">
        <f>IF('Upload Projects 1'!B15="","",'Upload Projects 1'!B15)</f>
        <v/>
      </c>
      <c r="D15" s="173" t="str">
        <f>IF('Upload Projects 1'!C15="","",'Upload Projects 1'!C15)</f>
        <v/>
      </c>
      <c r="E15" t="str">
        <f>IF('Upload Projects 1'!D15="","",ROUNDUP('Upload Projects 1'!D15,0))</f>
        <v/>
      </c>
      <c r="F15" t="str">
        <f>IF('Upload Projects 1'!E15="","",ROUNDUP('Upload Projects 1'!E15,0))</f>
        <v/>
      </c>
      <c r="G15" t="str">
        <f>IF('Upload Projects 1'!F15="","",'Upload Projects 1'!F15)</f>
        <v/>
      </c>
      <c r="H15" t="str">
        <f>IF('Upload Projects 1'!G15="","",'Upload Projects 1'!G15)</f>
        <v/>
      </c>
      <c r="I15" t="str">
        <f>IF('Upload Projects 1'!I15="","",'Upload Projects 1'!I15)</f>
        <v/>
      </c>
      <c r="J15" t="str">
        <f>IF('Upload Projects 1'!J15="","",'Upload Projects 1'!J15)</f>
        <v/>
      </c>
      <c r="K15" t="str">
        <f>IF('Upload Projects 1'!K15="","",'Upload Projects 1'!K15)</f>
        <v/>
      </c>
      <c r="L15" t="str">
        <f>IF('Upload Projects 1'!L15="","",'Upload Projects 1'!L15)</f>
        <v/>
      </c>
      <c r="M15" t="str">
        <f>IF('Upload Projects 1'!M15="","",'Upload Projects 1'!M15)</f>
        <v/>
      </c>
      <c r="N15" t="str">
        <f>IF('Upload Projects 1'!N15="","",'Upload Projects 1'!N15)</f>
        <v/>
      </c>
      <c r="O15" t="str">
        <f>IF('Upload Projects 1'!O15="","",'Upload Projects 1'!O15)</f>
        <v/>
      </c>
      <c r="P15" t="str">
        <f>IF('Upload Projects 1'!P15="","",'Upload Projects 1'!P15)</f>
        <v/>
      </c>
      <c r="Q15" t="str">
        <f>IF('Upload Projects 1'!S15="","",'Upload Projects 1'!S15)</f>
        <v/>
      </c>
      <c r="R15" t="str">
        <f>IF('Upload Projects 1'!Q15="","",'Upload Projects 1'!Q15)</f>
        <v/>
      </c>
    </row>
    <row r="16" spans="1:18" x14ac:dyDescent="0.25">
      <c r="A16" t="str">
        <f>IF('Upload Projects 1'!H16="","",'Upload Projects 1'!H16)</f>
        <v/>
      </c>
      <c r="B16" t="str">
        <f>IF('Upload Projects 1'!A16="","",'Upload Projects 1'!A16)</f>
        <v/>
      </c>
      <c r="C16" t="str">
        <f>IF('Upload Projects 1'!B16="","",'Upload Projects 1'!B16)</f>
        <v/>
      </c>
      <c r="D16" s="173" t="str">
        <f>IF('Upload Projects 1'!C16="","",'Upload Projects 1'!C16)</f>
        <v/>
      </c>
      <c r="E16" t="str">
        <f>IF('Upload Projects 1'!D16="","",ROUNDUP('Upload Projects 1'!D16,0))</f>
        <v/>
      </c>
      <c r="F16" t="str">
        <f>IF('Upload Projects 1'!E16="","",ROUNDUP('Upload Projects 1'!E16,0))</f>
        <v/>
      </c>
      <c r="G16" t="str">
        <f>IF('Upload Projects 1'!F16="","",'Upload Projects 1'!F16)</f>
        <v/>
      </c>
      <c r="H16" t="str">
        <f>IF('Upload Projects 1'!G16="","",'Upload Projects 1'!G16)</f>
        <v/>
      </c>
      <c r="I16" t="str">
        <f>IF('Upload Projects 1'!I16="","",'Upload Projects 1'!I16)</f>
        <v/>
      </c>
      <c r="J16" t="str">
        <f>IF('Upload Projects 1'!J16="","",'Upload Projects 1'!J16)</f>
        <v/>
      </c>
      <c r="K16" t="str">
        <f>IF('Upload Projects 1'!K16="","",'Upload Projects 1'!K16)</f>
        <v/>
      </c>
      <c r="L16" t="str">
        <f>IF('Upload Projects 1'!L16="","",'Upload Projects 1'!L16)</f>
        <v/>
      </c>
      <c r="M16" t="str">
        <f>IF('Upload Projects 1'!M16="","",'Upload Projects 1'!M16)</f>
        <v/>
      </c>
      <c r="N16" t="str">
        <f>IF('Upload Projects 1'!N16="","",'Upload Projects 1'!N16)</f>
        <v/>
      </c>
      <c r="O16" t="str">
        <f>IF('Upload Projects 1'!O16="","",'Upload Projects 1'!O16)</f>
        <v/>
      </c>
      <c r="P16" t="str">
        <f>IF('Upload Projects 1'!P16="","",'Upload Projects 1'!P16)</f>
        <v/>
      </c>
      <c r="Q16" t="str">
        <f>IF('Upload Projects 1'!S16="","",'Upload Projects 1'!S16)</f>
        <v/>
      </c>
      <c r="R16" t="str">
        <f>IF('Upload Projects 1'!Q16="","",'Upload Projects 1'!Q16)</f>
        <v/>
      </c>
    </row>
    <row r="17" spans="1:18" x14ac:dyDescent="0.25">
      <c r="A17" t="str">
        <f>IF('Upload Projects 1'!H17="","",'Upload Projects 1'!H17)</f>
        <v/>
      </c>
      <c r="B17" t="str">
        <f>IF('Upload Projects 1'!A17="","",'Upload Projects 1'!A17)</f>
        <v/>
      </c>
      <c r="C17" t="str">
        <f>IF('Upload Projects 1'!B17="","",'Upload Projects 1'!B17)</f>
        <v/>
      </c>
      <c r="D17" s="173" t="str">
        <f>IF('Upload Projects 1'!C17="","",'Upload Projects 1'!C17)</f>
        <v/>
      </c>
      <c r="E17" t="str">
        <f>IF('Upload Projects 1'!D17="","",ROUNDUP('Upload Projects 1'!D17,0))</f>
        <v/>
      </c>
      <c r="F17" t="str">
        <f>IF('Upload Projects 1'!E17="","",ROUNDUP('Upload Projects 1'!E17,0))</f>
        <v/>
      </c>
      <c r="G17" t="str">
        <f>IF('Upload Projects 1'!F17="","",'Upload Projects 1'!F17)</f>
        <v/>
      </c>
      <c r="H17" t="str">
        <f>IF('Upload Projects 1'!G17="","",'Upload Projects 1'!G17)</f>
        <v/>
      </c>
      <c r="I17" t="str">
        <f>IF('Upload Projects 1'!I17="","",'Upload Projects 1'!I17)</f>
        <v/>
      </c>
      <c r="J17" t="str">
        <f>IF('Upload Projects 1'!J17="","",'Upload Projects 1'!J17)</f>
        <v/>
      </c>
      <c r="K17" t="str">
        <f>IF('Upload Projects 1'!K17="","",'Upload Projects 1'!K17)</f>
        <v/>
      </c>
      <c r="L17" t="str">
        <f>IF('Upload Projects 1'!L17="","",'Upload Projects 1'!L17)</f>
        <v/>
      </c>
      <c r="M17" t="str">
        <f>IF('Upload Projects 1'!M17="","",'Upload Projects 1'!M17)</f>
        <v/>
      </c>
      <c r="N17" t="str">
        <f>IF('Upload Projects 1'!N17="","",'Upload Projects 1'!N17)</f>
        <v/>
      </c>
      <c r="O17" t="str">
        <f>IF('Upload Projects 1'!O17="","",'Upload Projects 1'!O17)</f>
        <v/>
      </c>
      <c r="P17" t="str">
        <f>IF('Upload Projects 1'!P17="","",'Upload Projects 1'!P17)</f>
        <v/>
      </c>
      <c r="Q17" t="str">
        <f>IF('Upload Projects 1'!S17="","",'Upload Projects 1'!S17)</f>
        <v/>
      </c>
      <c r="R17" t="str">
        <f>IF('Upload Projects 1'!Q17="","",'Upload Projects 1'!Q17)</f>
        <v/>
      </c>
    </row>
    <row r="18" spans="1:18" x14ac:dyDescent="0.25">
      <c r="A18" t="str">
        <f>IF('Upload Projects 1'!H18="","",'Upload Projects 1'!H18)</f>
        <v/>
      </c>
      <c r="B18" t="str">
        <f>IF('Upload Projects 1'!A18="","",'Upload Projects 1'!A18)</f>
        <v/>
      </c>
      <c r="C18" t="str">
        <f>IF('Upload Projects 1'!B18="","",'Upload Projects 1'!B18)</f>
        <v/>
      </c>
      <c r="D18" s="173" t="str">
        <f>IF('Upload Projects 1'!C18="","",'Upload Projects 1'!C18)</f>
        <v/>
      </c>
      <c r="E18" t="str">
        <f>IF('Upload Projects 1'!D18="","",ROUNDUP('Upload Projects 1'!D18,0))</f>
        <v/>
      </c>
      <c r="F18" t="str">
        <f>IF('Upload Projects 1'!E18="","",ROUNDUP('Upload Projects 1'!E18,0))</f>
        <v/>
      </c>
      <c r="G18" t="str">
        <f>IF('Upload Projects 1'!F18="","",'Upload Projects 1'!F18)</f>
        <v/>
      </c>
      <c r="H18" t="str">
        <f>IF('Upload Projects 1'!G18="","",'Upload Projects 1'!G18)</f>
        <v/>
      </c>
      <c r="I18" t="str">
        <f>IF('Upload Projects 1'!I18="","",'Upload Projects 1'!I18)</f>
        <v/>
      </c>
      <c r="J18" t="str">
        <f>IF('Upload Projects 1'!J18="","",'Upload Projects 1'!J18)</f>
        <v/>
      </c>
      <c r="K18" t="str">
        <f>IF('Upload Projects 1'!K18="","",'Upload Projects 1'!K18)</f>
        <v/>
      </c>
      <c r="L18" t="str">
        <f>IF('Upload Projects 1'!L18="","",'Upload Projects 1'!L18)</f>
        <v/>
      </c>
      <c r="M18" t="str">
        <f>IF('Upload Projects 1'!M18="","",'Upload Projects 1'!M18)</f>
        <v/>
      </c>
      <c r="N18" t="str">
        <f>IF('Upload Projects 1'!N18="","",'Upload Projects 1'!N18)</f>
        <v/>
      </c>
      <c r="O18" t="str">
        <f>IF('Upload Projects 1'!O18="","",'Upload Projects 1'!O18)</f>
        <v/>
      </c>
      <c r="P18" t="str">
        <f>IF('Upload Projects 1'!P18="","",'Upload Projects 1'!P18)</f>
        <v/>
      </c>
      <c r="Q18" t="str">
        <f>IF('Upload Projects 1'!S18="","",'Upload Projects 1'!S18)</f>
        <v/>
      </c>
      <c r="R18" t="str">
        <f>IF('Upload Projects 1'!Q18="","",'Upload Projects 1'!Q18)</f>
        <v/>
      </c>
    </row>
    <row r="19" spans="1:18" x14ac:dyDescent="0.25">
      <c r="A19" t="str">
        <f>IF('Upload Projects 1'!H19="","",'Upload Projects 1'!H19)</f>
        <v/>
      </c>
      <c r="B19" t="str">
        <f>IF('Upload Projects 1'!A19="","",'Upload Projects 1'!A19)</f>
        <v/>
      </c>
      <c r="C19" t="str">
        <f>IF('Upload Projects 1'!B19="","",'Upload Projects 1'!B19)</f>
        <v/>
      </c>
      <c r="D19" s="173" t="str">
        <f>IF('Upload Projects 1'!C19="","",'Upload Projects 1'!C19)</f>
        <v/>
      </c>
      <c r="E19" t="str">
        <f>IF('Upload Projects 1'!D19="","",ROUNDUP('Upload Projects 1'!D19,0))</f>
        <v/>
      </c>
      <c r="F19" t="str">
        <f>IF('Upload Projects 1'!E19="","",ROUNDUP('Upload Projects 1'!E19,0))</f>
        <v/>
      </c>
      <c r="G19" t="str">
        <f>IF('Upload Projects 1'!F19="","",'Upload Projects 1'!F19)</f>
        <v/>
      </c>
      <c r="H19" t="str">
        <f>IF('Upload Projects 1'!G19="","",'Upload Projects 1'!G19)</f>
        <v/>
      </c>
      <c r="I19" t="str">
        <f>IF('Upload Projects 1'!I19="","",'Upload Projects 1'!I19)</f>
        <v/>
      </c>
      <c r="J19" t="str">
        <f>IF('Upload Projects 1'!J19="","",'Upload Projects 1'!J19)</f>
        <v/>
      </c>
      <c r="K19" t="str">
        <f>IF('Upload Projects 1'!K19="","",'Upload Projects 1'!K19)</f>
        <v/>
      </c>
      <c r="L19" t="str">
        <f>IF('Upload Projects 1'!L19="","",'Upload Projects 1'!L19)</f>
        <v/>
      </c>
      <c r="M19" t="str">
        <f>IF('Upload Projects 1'!M19="","",'Upload Projects 1'!M19)</f>
        <v/>
      </c>
      <c r="N19" t="str">
        <f>IF('Upload Projects 1'!N19="","",'Upload Projects 1'!N19)</f>
        <v/>
      </c>
      <c r="O19" t="str">
        <f>IF('Upload Projects 1'!O19="","",'Upload Projects 1'!O19)</f>
        <v/>
      </c>
      <c r="P19" t="str">
        <f>IF('Upload Projects 1'!P19="","",'Upload Projects 1'!P19)</f>
        <v/>
      </c>
      <c r="Q19" t="str">
        <f>IF('Upload Projects 1'!S19="","",'Upload Projects 1'!S19)</f>
        <v/>
      </c>
      <c r="R19" t="str">
        <f>IF('Upload Projects 1'!Q19="","",'Upload Projects 1'!Q19)</f>
        <v/>
      </c>
    </row>
    <row r="20" spans="1:18" x14ac:dyDescent="0.25">
      <c r="A20" t="str">
        <f>IF('Upload Projects 1'!H20="","",'Upload Projects 1'!H20)</f>
        <v/>
      </c>
      <c r="B20" t="str">
        <f>IF('Upload Projects 1'!A20="","",'Upload Projects 1'!A20)</f>
        <v/>
      </c>
      <c r="C20" t="str">
        <f>IF('Upload Projects 1'!B20="","",'Upload Projects 1'!B20)</f>
        <v/>
      </c>
      <c r="D20" s="173" t="str">
        <f>IF('Upload Projects 1'!C20="","",'Upload Projects 1'!C20)</f>
        <v/>
      </c>
      <c r="E20" t="str">
        <f>IF('Upload Projects 1'!D20="","",ROUNDUP('Upload Projects 1'!D20,0))</f>
        <v/>
      </c>
      <c r="F20" t="str">
        <f>IF('Upload Projects 1'!E20="","",ROUNDUP('Upload Projects 1'!E20,0))</f>
        <v/>
      </c>
      <c r="G20" t="str">
        <f>IF('Upload Projects 1'!F20="","",'Upload Projects 1'!F20)</f>
        <v/>
      </c>
      <c r="H20" t="str">
        <f>IF('Upload Projects 1'!G20="","",'Upload Projects 1'!G20)</f>
        <v/>
      </c>
      <c r="I20" t="str">
        <f>IF('Upload Projects 1'!I20="","",'Upload Projects 1'!I20)</f>
        <v/>
      </c>
      <c r="J20" t="str">
        <f>IF('Upload Projects 1'!J20="","",'Upload Projects 1'!J20)</f>
        <v/>
      </c>
      <c r="K20" t="str">
        <f>IF('Upload Projects 1'!K20="","",'Upload Projects 1'!K20)</f>
        <v/>
      </c>
      <c r="L20" t="str">
        <f>IF('Upload Projects 1'!L20="","",'Upload Projects 1'!L20)</f>
        <v/>
      </c>
      <c r="M20" t="str">
        <f>IF('Upload Projects 1'!M20="","",'Upload Projects 1'!M20)</f>
        <v/>
      </c>
      <c r="N20" t="str">
        <f>IF('Upload Projects 1'!N20="","",'Upload Projects 1'!N20)</f>
        <v/>
      </c>
      <c r="O20" t="str">
        <f>IF('Upload Projects 1'!O20="","",'Upload Projects 1'!O20)</f>
        <v/>
      </c>
      <c r="P20" t="str">
        <f>IF('Upload Projects 1'!P20="","",'Upload Projects 1'!P20)</f>
        <v/>
      </c>
      <c r="Q20" t="str">
        <f>IF('Upload Projects 1'!S20="","",'Upload Projects 1'!S20)</f>
        <v/>
      </c>
      <c r="R20" t="str">
        <f>IF('Upload Projects 1'!Q20="","",'Upload Projects 1'!Q20)</f>
        <v/>
      </c>
    </row>
    <row r="21" spans="1:18" x14ac:dyDescent="0.25">
      <c r="A21" t="str">
        <f>IF('Upload Projects 1'!H21="","",'Upload Projects 1'!H21)</f>
        <v/>
      </c>
      <c r="B21" t="str">
        <f>IF('Upload Projects 1'!A21="","",'Upload Projects 1'!A21)</f>
        <v/>
      </c>
      <c r="C21" t="str">
        <f>IF('Upload Projects 1'!B21="","",'Upload Projects 1'!B21)</f>
        <v/>
      </c>
      <c r="D21" s="173" t="str">
        <f>IF('Upload Projects 1'!C21="","",'Upload Projects 1'!C21)</f>
        <v/>
      </c>
      <c r="E21" t="str">
        <f>IF('Upload Projects 1'!D21="","",ROUNDUP('Upload Projects 1'!D21,0))</f>
        <v/>
      </c>
      <c r="F21" t="str">
        <f>IF('Upload Projects 1'!E21="","",ROUNDUP('Upload Projects 1'!E21,0))</f>
        <v/>
      </c>
      <c r="G21" t="str">
        <f>IF('Upload Projects 1'!F21="","",'Upload Projects 1'!F21)</f>
        <v/>
      </c>
      <c r="H21" t="str">
        <f>IF('Upload Projects 1'!G21="","",'Upload Projects 1'!G21)</f>
        <v/>
      </c>
      <c r="I21" t="str">
        <f>IF('Upload Projects 1'!I21="","",'Upload Projects 1'!I21)</f>
        <v/>
      </c>
      <c r="J21" t="str">
        <f>IF('Upload Projects 1'!J21="","",'Upload Projects 1'!J21)</f>
        <v/>
      </c>
      <c r="K21" t="str">
        <f>IF('Upload Projects 1'!K21="","",'Upload Projects 1'!K21)</f>
        <v/>
      </c>
      <c r="L21" t="str">
        <f>IF('Upload Projects 1'!L21="","",'Upload Projects 1'!L21)</f>
        <v/>
      </c>
      <c r="M21" t="str">
        <f>IF('Upload Projects 1'!M21="","",'Upload Projects 1'!M21)</f>
        <v/>
      </c>
      <c r="N21" t="str">
        <f>IF('Upload Projects 1'!N21="","",'Upload Projects 1'!N21)</f>
        <v/>
      </c>
      <c r="O21" t="str">
        <f>IF('Upload Projects 1'!O21="","",'Upload Projects 1'!O21)</f>
        <v/>
      </c>
      <c r="P21" t="str">
        <f>IF('Upload Projects 1'!P21="","",'Upload Projects 1'!P21)</f>
        <v/>
      </c>
      <c r="Q21" t="str">
        <f>IF('Upload Projects 1'!S21="","",'Upload Projects 1'!S21)</f>
        <v/>
      </c>
      <c r="R21" t="str">
        <f>IF('Upload Projects 1'!Q21="","",'Upload Projects 1'!Q21)</f>
        <v/>
      </c>
    </row>
    <row r="22" spans="1:18" x14ac:dyDescent="0.25">
      <c r="A22" t="str">
        <f>IF('Upload Projects 1'!H22="","",'Upload Projects 1'!H22)</f>
        <v/>
      </c>
      <c r="B22" t="str">
        <f>IF('Upload Projects 1'!A22="","",'Upload Projects 1'!A22)</f>
        <v/>
      </c>
      <c r="C22" t="str">
        <f>IF('Upload Projects 1'!B22="","",'Upload Projects 1'!B22)</f>
        <v/>
      </c>
      <c r="D22" s="173" t="str">
        <f>IF('Upload Projects 1'!C22="","",'Upload Projects 1'!C22)</f>
        <v/>
      </c>
      <c r="E22" t="str">
        <f>IF('Upload Projects 1'!D22="","",ROUNDUP('Upload Projects 1'!D22,0))</f>
        <v/>
      </c>
      <c r="F22" t="str">
        <f>IF('Upload Projects 1'!E22="","",ROUNDUP('Upload Projects 1'!E22,0))</f>
        <v/>
      </c>
      <c r="G22" t="str">
        <f>IF('Upload Projects 1'!F22="","",'Upload Projects 1'!F22)</f>
        <v/>
      </c>
      <c r="H22" t="str">
        <f>IF('Upload Projects 1'!G22="","",'Upload Projects 1'!G22)</f>
        <v/>
      </c>
      <c r="I22" t="str">
        <f>IF('Upload Projects 1'!I22="","",'Upload Projects 1'!I22)</f>
        <v/>
      </c>
      <c r="J22" t="str">
        <f>IF('Upload Projects 1'!J22="","",'Upload Projects 1'!J22)</f>
        <v/>
      </c>
      <c r="K22" t="str">
        <f>IF('Upload Projects 1'!K22="","",'Upload Projects 1'!K22)</f>
        <v/>
      </c>
      <c r="L22" t="str">
        <f>IF('Upload Projects 1'!L22="","",'Upload Projects 1'!L22)</f>
        <v/>
      </c>
      <c r="M22" t="str">
        <f>IF('Upload Projects 1'!M22="","",'Upload Projects 1'!M22)</f>
        <v/>
      </c>
      <c r="N22" t="str">
        <f>IF('Upload Projects 1'!N22="","",'Upload Projects 1'!N22)</f>
        <v/>
      </c>
      <c r="O22" t="str">
        <f>IF('Upload Projects 1'!O22="","",'Upload Projects 1'!O22)</f>
        <v/>
      </c>
      <c r="P22" t="str">
        <f>IF('Upload Projects 1'!P22="","",'Upload Projects 1'!P22)</f>
        <v/>
      </c>
      <c r="Q22" t="str">
        <f>IF('Upload Projects 1'!S22="","",'Upload Projects 1'!S22)</f>
        <v/>
      </c>
      <c r="R22" t="str">
        <f>IF('Upload Projects 1'!Q22="","",'Upload Projects 1'!Q22)</f>
        <v/>
      </c>
    </row>
    <row r="23" spans="1:18" x14ac:dyDescent="0.25">
      <c r="A23" t="str">
        <f>IF('Upload Projects 1'!H23="","",'Upload Projects 1'!H23)</f>
        <v/>
      </c>
      <c r="B23" t="str">
        <f>IF('Upload Projects 1'!A23="","",'Upload Projects 1'!A23)</f>
        <v/>
      </c>
      <c r="C23" t="str">
        <f>IF('Upload Projects 1'!B23="","",'Upload Projects 1'!B23)</f>
        <v/>
      </c>
      <c r="D23" s="173" t="str">
        <f>IF('Upload Projects 1'!C23="","",'Upload Projects 1'!C23)</f>
        <v/>
      </c>
      <c r="E23" t="str">
        <f>IF('Upload Projects 1'!D23="","",ROUNDUP('Upload Projects 1'!D23,0))</f>
        <v/>
      </c>
      <c r="F23" t="str">
        <f>IF('Upload Projects 1'!E23="","",ROUNDUP('Upload Projects 1'!E23,0))</f>
        <v/>
      </c>
      <c r="G23" t="str">
        <f>IF('Upload Projects 1'!F23="","",'Upload Projects 1'!F23)</f>
        <v/>
      </c>
      <c r="H23" t="str">
        <f>IF('Upload Projects 1'!G23="","",'Upload Projects 1'!G23)</f>
        <v/>
      </c>
      <c r="I23" t="str">
        <f>IF('Upload Projects 1'!I23="","",'Upload Projects 1'!I23)</f>
        <v/>
      </c>
      <c r="J23" t="str">
        <f>IF('Upload Projects 1'!J23="","",'Upload Projects 1'!J23)</f>
        <v/>
      </c>
      <c r="K23" t="str">
        <f>IF('Upload Projects 1'!K23="","",'Upload Projects 1'!K23)</f>
        <v/>
      </c>
      <c r="L23" t="str">
        <f>IF('Upload Projects 1'!L23="","",'Upload Projects 1'!L23)</f>
        <v/>
      </c>
      <c r="M23" t="str">
        <f>IF('Upload Projects 1'!M23="","",'Upload Projects 1'!M23)</f>
        <v/>
      </c>
      <c r="N23" t="str">
        <f>IF('Upload Projects 1'!N23="","",'Upload Projects 1'!N23)</f>
        <v/>
      </c>
      <c r="O23" t="str">
        <f>IF('Upload Projects 1'!O23="","",'Upload Projects 1'!O23)</f>
        <v/>
      </c>
      <c r="P23" t="str">
        <f>IF('Upload Projects 1'!P23="","",'Upload Projects 1'!P23)</f>
        <v/>
      </c>
      <c r="Q23" t="str">
        <f>IF('Upload Projects 1'!S23="","",'Upload Projects 1'!S23)</f>
        <v/>
      </c>
      <c r="R23" t="str">
        <f>IF('Upload Projects 1'!Q23="","",'Upload Projects 1'!Q23)</f>
        <v/>
      </c>
    </row>
    <row r="24" spans="1:18" x14ac:dyDescent="0.25">
      <c r="A24" t="str">
        <f>IF('Upload Projects 1'!H24="","",'Upload Projects 1'!H24)</f>
        <v/>
      </c>
      <c r="B24" t="str">
        <f>IF('Upload Projects 1'!A24="","",'Upload Projects 1'!A24)</f>
        <v/>
      </c>
      <c r="C24" t="str">
        <f>IF('Upload Projects 1'!B24="","",'Upload Projects 1'!B24)</f>
        <v/>
      </c>
      <c r="D24" s="173" t="str">
        <f>IF('Upload Projects 1'!C24="","",'Upload Projects 1'!C24)</f>
        <v/>
      </c>
      <c r="E24" t="str">
        <f>IF('Upload Projects 1'!D24="","",ROUNDUP('Upload Projects 1'!D24,0))</f>
        <v/>
      </c>
      <c r="F24" t="str">
        <f>IF('Upload Projects 1'!E24="","",ROUNDUP('Upload Projects 1'!E24,0))</f>
        <v/>
      </c>
      <c r="G24" t="str">
        <f>IF('Upload Projects 1'!F24="","",'Upload Projects 1'!F24)</f>
        <v/>
      </c>
      <c r="H24" t="str">
        <f>IF('Upload Projects 1'!G24="","",'Upload Projects 1'!G24)</f>
        <v/>
      </c>
      <c r="I24" t="str">
        <f>IF('Upload Projects 1'!I24="","",'Upload Projects 1'!I24)</f>
        <v/>
      </c>
      <c r="J24" t="str">
        <f>IF('Upload Projects 1'!J24="","",'Upload Projects 1'!J24)</f>
        <v/>
      </c>
      <c r="K24" t="str">
        <f>IF('Upload Projects 1'!K24="","",'Upload Projects 1'!K24)</f>
        <v/>
      </c>
      <c r="L24" t="str">
        <f>IF('Upload Projects 1'!L24="","",'Upload Projects 1'!L24)</f>
        <v/>
      </c>
      <c r="M24" t="str">
        <f>IF('Upload Projects 1'!M24="","",'Upload Projects 1'!M24)</f>
        <v/>
      </c>
      <c r="N24" t="str">
        <f>IF('Upload Projects 1'!N24="","",'Upload Projects 1'!N24)</f>
        <v/>
      </c>
      <c r="O24" t="str">
        <f>IF('Upload Projects 1'!O24="","",'Upload Projects 1'!O24)</f>
        <v/>
      </c>
      <c r="P24" t="str">
        <f>IF('Upload Projects 1'!P24="","",'Upload Projects 1'!P24)</f>
        <v/>
      </c>
      <c r="Q24" t="str">
        <f>IF('Upload Projects 1'!S24="","",'Upload Projects 1'!S24)</f>
        <v/>
      </c>
      <c r="R24" t="str">
        <f>IF('Upload Projects 1'!Q24="","",'Upload Projects 1'!Q24)</f>
        <v/>
      </c>
    </row>
    <row r="25" spans="1:18" x14ac:dyDescent="0.25">
      <c r="A25" t="str">
        <f>IF('Upload Projects 1'!H25="","",'Upload Projects 1'!H25)</f>
        <v/>
      </c>
      <c r="B25" t="str">
        <f>IF('Upload Projects 1'!A25="","",'Upload Projects 1'!A25)</f>
        <v/>
      </c>
      <c r="C25" t="str">
        <f>IF('Upload Projects 1'!B25="","",'Upload Projects 1'!B25)</f>
        <v/>
      </c>
      <c r="D25" s="173" t="str">
        <f>IF('Upload Projects 1'!C25="","",'Upload Projects 1'!C25)</f>
        <v/>
      </c>
      <c r="E25" t="str">
        <f>IF('Upload Projects 1'!D25="","",ROUNDUP('Upload Projects 1'!D25,0))</f>
        <v/>
      </c>
      <c r="F25" t="str">
        <f>IF('Upload Projects 1'!E25="","",ROUNDUP('Upload Projects 1'!E25,0))</f>
        <v/>
      </c>
      <c r="G25" t="str">
        <f>IF('Upload Projects 1'!F25="","",'Upload Projects 1'!F25)</f>
        <v/>
      </c>
      <c r="H25" t="str">
        <f>IF('Upload Projects 1'!G25="","",'Upload Projects 1'!G25)</f>
        <v/>
      </c>
      <c r="I25" t="str">
        <f>IF('Upload Projects 1'!I25="","",'Upload Projects 1'!I25)</f>
        <v/>
      </c>
      <c r="J25" t="str">
        <f>IF('Upload Projects 1'!J25="","",'Upload Projects 1'!J25)</f>
        <v/>
      </c>
      <c r="K25" t="str">
        <f>IF('Upload Projects 1'!K25="","",'Upload Projects 1'!K25)</f>
        <v/>
      </c>
      <c r="L25" t="str">
        <f>IF('Upload Projects 1'!L25="","",'Upload Projects 1'!L25)</f>
        <v/>
      </c>
      <c r="M25" t="str">
        <f>IF('Upload Projects 1'!M25="","",'Upload Projects 1'!M25)</f>
        <v/>
      </c>
      <c r="N25" t="str">
        <f>IF('Upload Projects 1'!N25="","",'Upload Projects 1'!N25)</f>
        <v/>
      </c>
      <c r="O25" t="str">
        <f>IF('Upload Projects 1'!O25="","",'Upload Projects 1'!O25)</f>
        <v/>
      </c>
      <c r="P25" t="str">
        <f>IF('Upload Projects 1'!P25="","",'Upload Projects 1'!P25)</f>
        <v/>
      </c>
      <c r="Q25" t="str">
        <f>IF('Upload Projects 1'!S25="","",'Upload Projects 1'!S25)</f>
        <v/>
      </c>
      <c r="R25" t="str">
        <f>IF('Upload Projects 1'!Q25="","",'Upload Projects 1'!Q25)</f>
        <v/>
      </c>
    </row>
    <row r="26" spans="1:18" x14ac:dyDescent="0.25">
      <c r="A26" t="str">
        <f>IF('Upload Projects 1'!H26="","",'Upload Projects 1'!H26)</f>
        <v/>
      </c>
      <c r="B26" t="str">
        <f>IF('Upload Projects 1'!A26="","",'Upload Projects 1'!A26)</f>
        <v/>
      </c>
      <c r="C26" t="str">
        <f>IF('Upload Projects 1'!B26="","",'Upload Projects 1'!B26)</f>
        <v/>
      </c>
      <c r="D26" s="173" t="str">
        <f>IF('Upload Projects 1'!C26="","",'Upload Projects 1'!C26)</f>
        <v/>
      </c>
      <c r="E26" t="str">
        <f>IF('Upload Projects 1'!D26="","",ROUNDUP('Upload Projects 1'!D26,0))</f>
        <v/>
      </c>
      <c r="F26" t="str">
        <f>IF('Upload Projects 1'!E26="","",ROUNDUP('Upload Projects 1'!E26,0))</f>
        <v/>
      </c>
      <c r="G26" t="str">
        <f>IF('Upload Projects 1'!F26="","",'Upload Projects 1'!F26)</f>
        <v/>
      </c>
      <c r="H26" t="str">
        <f>IF('Upload Projects 1'!G26="","",'Upload Projects 1'!G26)</f>
        <v/>
      </c>
      <c r="I26" t="str">
        <f>IF('Upload Projects 1'!I26="","",'Upload Projects 1'!I26)</f>
        <v/>
      </c>
      <c r="J26" t="str">
        <f>IF('Upload Projects 1'!J26="","",'Upload Projects 1'!J26)</f>
        <v/>
      </c>
      <c r="K26" t="str">
        <f>IF('Upload Projects 1'!K26="","",'Upload Projects 1'!K26)</f>
        <v/>
      </c>
      <c r="L26" t="str">
        <f>IF('Upload Projects 1'!L26="","",'Upload Projects 1'!L26)</f>
        <v/>
      </c>
      <c r="M26" t="str">
        <f>IF('Upload Projects 1'!M26="","",'Upload Projects 1'!M26)</f>
        <v/>
      </c>
      <c r="N26" t="str">
        <f>IF('Upload Projects 1'!N26="","",'Upload Projects 1'!N26)</f>
        <v/>
      </c>
      <c r="O26" t="str">
        <f>IF('Upload Projects 1'!O26="","",'Upload Projects 1'!O26)</f>
        <v/>
      </c>
      <c r="P26" t="str">
        <f>IF('Upload Projects 1'!P26="","",'Upload Projects 1'!P26)</f>
        <v/>
      </c>
      <c r="Q26" t="str">
        <f>IF('Upload Projects 1'!S26="","",'Upload Projects 1'!S26)</f>
        <v/>
      </c>
      <c r="R26" t="str">
        <f>IF('Upload Projects 1'!Q26="","",'Upload Projects 1'!Q26)</f>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5"/>
  <sheetViews>
    <sheetView workbookViewId="0">
      <selection activeCell="A44" sqref="A44"/>
    </sheetView>
  </sheetViews>
  <sheetFormatPr defaultColWidth="28.140625" defaultRowHeight="10.5" x14ac:dyDescent="0.15"/>
  <cols>
    <col min="1" max="1" width="31" style="1" bestFit="1" customWidth="1"/>
    <col min="2" max="2" width="32.42578125" style="1" customWidth="1"/>
    <col min="3" max="3" width="23.85546875" style="1" customWidth="1"/>
    <col min="4" max="8" width="16.42578125" style="1" customWidth="1"/>
    <col min="9" max="16384" width="28.140625" style="1"/>
  </cols>
  <sheetData>
    <row r="1" spans="1:4" x14ac:dyDescent="0.15">
      <c r="A1" s="2" t="s">
        <v>15</v>
      </c>
      <c r="B1" s="3" t="s">
        <v>16</v>
      </c>
      <c r="C1" s="2" t="s">
        <v>96</v>
      </c>
      <c r="D1" s="2" t="s">
        <v>177</v>
      </c>
    </row>
    <row r="2" spans="1:4" ht="10.15" customHeight="1" x14ac:dyDescent="0.15">
      <c r="A2" s="1" t="s">
        <v>1</v>
      </c>
      <c r="B2" s="1" t="s">
        <v>253</v>
      </c>
      <c r="C2" s="1" t="s">
        <v>98</v>
      </c>
      <c r="D2" s="1" t="s">
        <v>163</v>
      </c>
    </row>
    <row r="3" spans="1:4" ht="10.15" customHeight="1" x14ac:dyDescent="0.15">
      <c r="A3" s="1" t="s">
        <v>0</v>
      </c>
      <c r="B3" s="1" t="s">
        <v>8</v>
      </c>
      <c r="C3" s="1" t="s">
        <v>97</v>
      </c>
      <c r="D3" s="1" t="s">
        <v>164</v>
      </c>
    </row>
    <row r="4" spans="1:4" ht="10.15" customHeight="1" x14ac:dyDescent="0.15">
      <c r="A4" s="1" t="s">
        <v>2</v>
      </c>
      <c r="B4" s="1" t="s">
        <v>9</v>
      </c>
      <c r="C4" s="1" t="s">
        <v>236</v>
      </c>
      <c r="D4" s="1" t="s">
        <v>165</v>
      </c>
    </row>
    <row r="5" spans="1:4" x14ac:dyDescent="0.15">
      <c r="A5" s="1" t="s">
        <v>3</v>
      </c>
      <c r="B5" s="1" t="s">
        <v>254</v>
      </c>
      <c r="D5" s="1" t="s">
        <v>166</v>
      </c>
    </row>
    <row r="6" spans="1:4" x14ac:dyDescent="0.15">
      <c r="A6" s="3" t="s">
        <v>46</v>
      </c>
      <c r="B6" s="1" t="s">
        <v>255</v>
      </c>
      <c r="D6" s="1" t="s">
        <v>167</v>
      </c>
    </row>
    <row r="7" spans="1:4" x14ac:dyDescent="0.15">
      <c r="A7" s="1" t="s">
        <v>47</v>
      </c>
      <c r="B7" s="1" t="s">
        <v>26</v>
      </c>
      <c r="D7" s="1" t="s">
        <v>168</v>
      </c>
    </row>
    <row r="8" spans="1:4" x14ac:dyDescent="0.15">
      <c r="A8" s="1" t="s">
        <v>48</v>
      </c>
      <c r="B8" s="1" t="s">
        <v>256</v>
      </c>
      <c r="D8" s="1" t="s">
        <v>137</v>
      </c>
    </row>
    <row r="9" spans="1:4" x14ac:dyDescent="0.15">
      <c r="A9" s="1" t="s">
        <v>49</v>
      </c>
      <c r="B9" s="1" t="s">
        <v>257</v>
      </c>
      <c r="D9" s="1" t="s">
        <v>169</v>
      </c>
    </row>
    <row r="10" spans="1:4" x14ac:dyDescent="0.15">
      <c r="B10" s="1" t="s">
        <v>258</v>
      </c>
      <c r="D10" s="1" t="s">
        <v>170</v>
      </c>
    </row>
    <row r="11" spans="1:4" x14ac:dyDescent="0.15">
      <c r="B11" s="1" t="s">
        <v>259</v>
      </c>
      <c r="D11" s="1" t="s">
        <v>171</v>
      </c>
    </row>
    <row r="12" spans="1:4" x14ac:dyDescent="0.15">
      <c r="B12" s="1" t="s">
        <v>260</v>
      </c>
      <c r="D12" s="1" t="s">
        <v>172</v>
      </c>
    </row>
    <row r="13" spans="1:4" x14ac:dyDescent="0.15">
      <c r="A13" s="3" t="s">
        <v>28</v>
      </c>
      <c r="B13" s="1" t="s">
        <v>261</v>
      </c>
      <c r="D13" s="1" t="s">
        <v>173</v>
      </c>
    </row>
    <row r="14" spans="1:4" x14ac:dyDescent="0.15">
      <c r="A14" s="1" t="s">
        <v>30</v>
      </c>
      <c r="B14" s="2" t="s">
        <v>17</v>
      </c>
      <c r="C14" s="2" t="s">
        <v>154</v>
      </c>
      <c r="D14" s="1" t="s">
        <v>174</v>
      </c>
    </row>
    <row r="15" spans="1:4" x14ac:dyDescent="0.15">
      <c r="A15" s="1" t="s">
        <v>31</v>
      </c>
      <c r="B15" s="1" t="s">
        <v>4</v>
      </c>
      <c r="C15" s="1" t="s">
        <v>73</v>
      </c>
      <c r="D15" s="1" t="s">
        <v>175</v>
      </c>
    </row>
    <row r="16" spans="1:4" x14ac:dyDescent="0.15">
      <c r="A16" s="1" t="s">
        <v>32</v>
      </c>
      <c r="B16" s="121"/>
      <c r="C16" s="1" t="s">
        <v>134</v>
      </c>
      <c r="D16" s="1" t="s">
        <v>176</v>
      </c>
    </row>
    <row r="17" spans="1:4" x14ac:dyDescent="0.15">
      <c r="A17" s="1" t="s">
        <v>50</v>
      </c>
      <c r="B17" s="122"/>
      <c r="C17" s="1" t="s">
        <v>155</v>
      </c>
    </row>
    <row r="18" spans="1:4" x14ac:dyDescent="0.15">
      <c r="A18" s="1" t="s">
        <v>51</v>
      </c>
      <c r="B18" s="122"/>
      <c r="C18" s="1" t="s">
        <v>156</v>
      </c>
    </row>
    <row r="19" spans="1:4" x14ac:dyDescent="0.15">
      <c r="B19" s="2" t="s">
        <v>13</v>
      </c>
      <c r="D19" s="2" t="s">
        <v>127</v>
      </c>
    </row>
    <row r="20" spans="1:4" x14ac:dyDescent="0.15">
      <c r="B20" s="1" t="s">
        <v>53</v>
      </c>
      <c r="D20" s="1" t="s">
        <v>178</v>
      </c>
    </row>
    <row r="21" spans="1:4" x14ac:dyDescent="0.15">
      <c r="A21" s="2" t="s">
        <v>60</v>
      </c>
      <c r="B21" s="1" t="s">
        <v>19</v>
      </c>
      <c r="C21" s="118" t="s">
        <v>157</v>
      </c>
      <c r="D21" s="1" t="s">
        <v>138</v>
      </c>
    </row>
    <row r="22" spans="1:4" x14ac:dyDescent="0.15">
      <c r="A22" s="1" t="s">
        <v>63</v>
      </c>
      <c r="B22" s="1" t="s">
        <v>20</v>
      </c>
      <c r="C22" s="119" t="s">
        <v>135</v>
      </c>
      <c r="D22" s="1" t="s">
        <v>179</v>
      </c>
    </row>
    <row r="23" spans="1:4" x14ac:dyDescent="0.15">
      <c r="A23" s="1" t="s">
        <v>61</v>
      </c>
      <c r="B23" s="1" t="s">
        <v>54</v>
      </c>
      <c r="C23" s="120">
        <v>0.05</v>
      </c>
      <c r="D23" s="1" t="s">
        <v>180</v>
      </c>
    </row>
    <row r="24" spans="1:4" x14ac:dyDescent="0.15">
      <c r="A24" s="1" t="s">
        <v>62</v>
      </c>
      <c r="B24" s="1" t="s">
        <v>21</v>
      </c>
      <c r="C24" s="120">
        <v>0.1</v>
      </c>
      <c r="D24" s="1" t="s">
        <v>181</v>
      </c>
    </row>
    <row r="25" spans="1:4" x14ac:dyDescent="0.15">
      <c r="A25" s="1" t="s">
        <v>76</v>
      </c>
      <c r="B25" s="1" t="s">
        <v>22</v>
      </c>
      <c r="C25" s="120">
        <v>0.15</v>
      </c>
      <c r="D25" s="1" t="s">
        <v>182</v>
      </c>
    </row>
    <row r="26" spans="1:4" x14ac:dyDescent="0.15">
      <c r="B26" s="1" t="s">
        <v>14</v>
      </c>
      <c r="C26" s="120">
        <v>0.2</v>
      </c>
    </row>
    <row r="27" spans="1:4" x14ac:dyDescent="0.15">
      <c r="B27" s="1" t="s">
        <v>23</v>
      </c>
      <c r="C27" s="120">
        <v>0.25</v>
      </c>
    </row>
    <row r="28" spans="1:4" x14ac:dyDescent="0.15">
      <c r="A28" s="2" t="s">
        <v>70</v>
      </c>
      <c r="B28" s="1" t="s">
        <v>55</v>
      </c>
      <c r="C28" s="120">
        <v>0.3</v>
      </c>
      <c r="D28" s="2" t="s">
        <v>183</v>
      </c>
    </row>
    <row r="29" spans="1:4" x14ac:dyDescent="0.15">
      <c r="A29" s="1" t="s">
        <v>73</v>
      </c>
      <c r="B29" s="1" t="s">
        <v>24</v>
      </c>
      <c r="C29" s="120">
        <v>0.35</v>
      </c>
      <c r="D29" s="1" t="s">
        <v>139</v>
      </c>
    </row>
    <row r="30" spans="1:4" x14ac:dyDescent="0.15">
      <c r="A30" s="1" t="s">
        <v>72</v>
      </c>
      <c r="B30" s="1" t="s">
        <v>56</v>
      </c>
      <c r="C30" s="120">
        <v>0.4</v>
      </c>
    </row>
    <row r="31" spans="1:4" x14ac:dyDescent="0.15">
      <c r="A31" s="1" t="s">
        <v>71</v>
      </c>
      <c r="B31" s="1" t="s">
        <v>25</v>
      </c>
      <c r="C31" s="120">
        <v>0.45</v>
      </c>
    </row>
    <row r="32" spans="1:4" x14ac:dyDescent="0.15">
      <c r="B32" s="1" t="s">
        <v>57</v>
      </c>
      <c r="C32" s="120">
        <v>0.5</v>
      </c>
      <c r="D32" s="2" t="s">
        <v>18</v>
      </c>
    </row>
    <row r="33" spans="1:4" x14ac:dyDescent="0.15">
      <c r="B33" s="1" t="s">
        <v>58</v>
      </c>
      <c r="C33" s="119"/>
      <c r="D33" s="1" t="s">
        <v>73</v>
      </c>
    </row>
    <row r="34" spans="1:4" x14ac:dyDescent="0.15">
      <c r="A34" s="2" t="s">
        <v>82</v>
      </c>
      <c r="C34" s="119"/>
      <c r="D34" s="1" t="s">
        <v>4</v>
      </c>
    </row>
    <row r="35" spans="1:4" x14ac:dyDescent="0.15">
      <c r="A35" s="1" t="s">
        <v>87</v>
      </c>
      <c r="C35" s="2" t="s">
        <v>162</v>
      </c>
      <c r="D35" s="1" t="s">
        <v>5</v>
      </c>
    </row>
    <row r="36" spans="1:4" x14ac:dyDescent="0.15">
      <c r="A36" s="1" t="s">
        <v>89</v>
      </c>
      <c r="B36" s="2" t="s">
        <v>94</v>
      </c>
      <c r="C36" s="1" t="s">
        <v>158</v>
      </c>
    </row>
    <row r="37" spans="1:4" x14ac:dyDescent="0.15">
      <c r="B37" s="1" t="s">
        <v>90</v>
      </c>
      <c r="C37" s="1" t="s">
        <v>159</v>
      </c>
    </row>
    <row r="38" spans="1:4" x14ac:dyDescent="0.15">
      <c r="B38" s="1" t="s">
        <v>91</v>
      </c>
      <c r="C38" s="1" t="s">
        <v>136</v>
      </c>
    </row>
    <row r="39" spans="1:4" x14ac:dyDescent="0.15">
      <c r="B39" s="1" t="s">
        <v>92</v>
      </c>
      <c r="C39" s="1" t="s">
        <v>160</v>
      </c>
    </row>
    <row r="40" spans="1:4" x14ac:dyDescent="0.15">
      <c r="A40" s="2" t="s">
        <v>95</v>
      </c>
      <c r="B40" s="1" t="s">
        <v>93</v>
      </c>
      <c r="C40" s="1" t="s">
        <v>161</v>
      </c>
    </row>
    <row r="41" spans="1:4" x14ac:dyDescent="0.15">
      <c r="A41" s="1" t="s">
        <v>87</v>
      </c>
      <c r="C41" s="1" t="s">
        <v>3</v>
      </c>
    </row>
    <row r="42" spans="1:4" x14ac:dyDescent="0.15">
      <c r="A42" s="1" t="s">
        <v>236</v>
      </c>
    </row>
    <row r="43" spans="1:4" x14ac:dyDescent="0.15">
      <c r="A43" s="1" t="s">
        <v>88</v>
      </c>
    </row>
    <row r="44" spans="1:4" x14ac:dyDescent="0.15">
      <c r="A44" s="1" t="s">
        <v>89</v>
      </c>
    </row>
    <row r="45" spans="1:4" x14ac:dyDescent="0.15">
      <c r="A45" s="1" t="s">
        <v>3</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D9DB7080D99D4C80B78140B4EF27E7" ma:contentTypeVersion="13" ma:contentTypeDescription="Create a new document." ma:contentTypeScope="" ma:versionID="862a52781154e9657b7a50ac1b4d1f9c">
  <xsd:schema xmlns:xsd="http://www.w3.org/2001/XMLSchema" xmlns:xs="http://www.w3.org/2001/XMLSchema" xmlns:p="http://schemas.microsoft.com/office/2006/metadata/properties" xmlns:ns2="35a9b4a5-4d26-4dd8-9ded-37d7fa56f1de" xmlns:ns3="4330f931-10a5-416c-823c-3006a63f53e6" targetNamespace="http://schemas.microsoft.com/office/2006/metadata/properties" ma:root="true" ma:fieldsID="1c2ae04c5cd06a29f47b8ad596ac8094" ns2:_="" ns3:_="">
    <xsd:import namespace="35a9b4a5-4d26-4dd8-9ded-37d7fa56f1de"/>
    <xsd:import namespace="4330f931-10a5-416c-823c-3006a63f53e6"/>
    <xsd:element name="properties">
      <xsd:complexType>
        <xsd:sequence>
          <xsd:element name="documentManagement">
            <xsd:complexType>
              <xsd:all>
                <xsd:element ref="ns2:Document_x0020_Title" minOccurs="0"/>
                <xsd:element ref="ns3:Phase"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9b4a5-4d26-4dd8-9ded-37d7fa56f1de" elementFormDefault="qualified">
    <xsd:import namespace="http://schemas.microsoft.com/office/2006/documentManagement/types"/>
    <xsd:import namespace="http://schemas.microsoft.com/office/infopath/2007/PartnerControls"/>
    <xsd:element name="Document_x0020_Title" ma:index="4" nillable="true" ma:displayName="Document Title" ma:internalName="Document_x0020_Titl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30f931-10a5-416c-823c-3006a63f53e6" elementFormDefault="qualified">
    <xsd:import namespace="http://schemas.microsoft.com/office/2006/documentManagement/types"/>
    <xsd:import namespace="http://schemas.microsoft.com/office/infopath/2007/PartnerControls"/>
    <xsd:element name="Phase" ma:index="5" nillable="true" ma:displayName="Phase" ma:default="None" ma:format="Dropdown" ma:internalName="Phase" ma:readOnly="false">
      <xsd:simpleType>
        <xsd:restriction base="dms:Choice">
          <xsd:enumeration value="Application"/>
          <xsd:enumeration value="Compliance"/>
          <xsd:enumeration value="Implementation"/>
          <xsd:enumeration value="None"/>
        </xsd:restriction>
      </xsd:simple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p:properties xmlns:p="http://schemas.microsoft.com/office/2006/metadata/properties" xmlns:xsi="http://www.w3.org/2001/XMLSchema-instance">
  <documentManagement>
    <Phase xmlns="4330f931-10a5-416c-823c-3006a63f53e6">Application</Phase>
    <Document_x0020_Title xmlns="35a9b4a5-4d26-4dd8-9ded-37d7fa56f1de">Application Form A</Document_x0020_Title>
    <_dlc_DocId xmlns="4330f931-10a5-416c-823c-3006a63f53e6">YSVYXERJEEH6-15777851-521</_dlc_DocId>
    <_dlc_DocIdUrl xmlns="4330f931-10a5-416c-823c-3006a63f53e6">
      <Url>http://trans.hgac.net/cleanvehicles/_layouts/15/DocIdRedir.aspx?ID=YSVYXERJEEH6-15777851-521</Url>
      <Description>YSVYXERJEEH6-15777851-521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23BE54-FBE7-4F75-A32C-1AC01BD10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9b4a5-4d26-4dd8-9ded-37d7fa56f1de"/>
    <ds:schemaRef ds:uri="4330f931-10a5-416c-823c-3006a63f53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0A49B4-52CC-472B-AC93-A0B9DBC12D92}">
  <ds:schemaRefs>
    <ds:schemaRef ds:uri="http://schemas.microsoft.com/office/2006/metadata/longProperties"/>
  </ds:schemaRefs>
</ds:datastoreItem>
</file>

<file path=customXml/itemProps3.xml><?xml version="1.0" encoding="utf-8"?>
<ds:datastoreItem xmlns:ds="http://schemas.openxmlformats.org/officeDocument/2006/customXml" ds:itemID="{7ADA3F98-FB89-441C-BFB7-48F0FA174D7F}">
  <ds:schemaRefs>
    <ds:schemaRef ds:uri="http://schemas.microsoft.com/office/2006/metadata/customXsn"/>
  </ds:schemaRefs>
</ds:datastoreItem>
</file>

<file path=customXml/itemProps4.xml><?xml version="1.0" encoding="utf-8"?>
<ds:datastoreItem xmlns:ds="http://schemas.openxmlformats.org/officeDocument/2006/customXml" ds:itemID="{475953E8-A4BE-4F45-A6F2-10171F6D8FAB}">
  <ds:schemaRefs>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 ds:uri="4330f931-10a5-416c-823c-3006a63f53e6"/>
    <ds:schemaRef ds:uri="http://schemas.microsoft.com/office/2006/documentManagement/types"/>
    <ds:schemaRef ds:uri="http://purl.org/dc/dcmitype/"/>
    <ds:schemaRef ds:uri="35a9b4a5-4d26-4dd8-9ded-37d7fa56f1de"/>
    <ds:schemaRef ds:uri="http://schemas.microsoft.com/office/2006/metadata/properties"/>
  </ds:schemaRefs>
</ds:datastoreItem>
</file>

<file path=customXml/itemProps5.xml><?xml version="1.0" encoding="utf-8"?>
<ds:datastoreItem xmlns:ds="http://schemas.openxmlformats.org/officeDocument/2006/customXml" ds:itemID="{F820D02E-0A1B-4AC2-918C-82CD85C71A35}">
  <ds:schemaRefs>
    <ds:schemaRef ds:uri="http://schemas.microsoft.com/sharepoint/v3/contenttype/forms"/>
  </ds:schemaRefs>
</ds:datastoreItem>
</file>

<file path=customXml/itemProps6.xml><?xml version="1.0" encoding="utf-8"?>
<ds:datastoreItem xmlns:ds="http://schemas.openxmlformats.org/officeDocument/2006/customXml" ds:itemID="{F2622659-B0BB-4EC6-9F3B-D15C650904E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21</vt:i4>
      </vt:variant>
    </vt:vector>
  </HeadingPairs>
  <TitlesOfParts>
    <vt:vector size="30" baseType="lpstr">
      <vt:lpstr>Application Form A</vt:lpstr>
      <vt:lpstr>Application Form B1</vt:lpstr>
      <vt:lpstr>Application Form D</vt:lpstr>
      <vt:lpstr>Upload Agreements</vt:lpstr>
      <vt:lpstr>Upload Organization</vt:lpstr>
      <vt:lpstr>Upload Contacts</vt:lpstr>
      <vt:lpstr>Upload Projects 1</vt:lpstr>
      <vt:lpstr>Upload Projects</vt:lpstr>
      <vt:lpstr>Menu Pick Lists</vt:lpstr>
      <vt:lpstr>ActivityType</vt:lpstr>
      <vt:lpstr>Business</vt:lpstr>
      <vt:lpstr>Communicate</vt:lpstr>
      <vt:lpstr>County</vt:lpstr>
      <vt:lpstr>DebtStatus</vt:lpstr>
      <vt:lpstr>Documentation</vt:lpstr>
      <vt:lpstr>FuelTypes</vt:lpstr>
      <vt:lpstr>FundSource</vt:lpstr>
      <vt:lpstr>Idling</vt:lpstr>
      <vt:lpstr>MileageChoice</vt:lpstr>
      <vt:lpstr>OrgType</vt:lpstr>
      <vt:lpstr>PhoneTypes</vt:lpstr>
      <vt:lpstr>Prefix</vt:lpstr>
      <vt:lpstr>'Application Form A'!Print_Area</vt:lpstr>
      <vt:lpstr>'Application Form D'!Print_Area</vt:lpstr>
      <vt:lpstr>Program</vt:lpstr>
      <vt:lpstr>ReduceBy</vt:lpstr>
      <vt:lpstr>SubProgram</vt:lpstr>
      <vt:lpstr>Suffix</vt:lpstr>
      <vt:lpstr>Units</vt:lpstr>
      <vt:lpstr>YesNo</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smith</dc:creator>
  <cp:lastModifiedBy>JSM</cp:lastModifiedBy>
  <cp:lastPrinted>2019-07-10T18:14:10Z</cp:lastPrinted>
  <dcterms:created xsi:type="dcterms:W3CDTF">2011-01-28T19:39:25Z</dcterms:created>
  <dcterms:modified xsi:type="dcterms:W3CDTF">2019-07-10T18:15:37Z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V Phase">
    <vt:lpwstr>Application</vt:lpwstr>
  </property>
  <property fmtid="{D5CDD505-2E9C-101B-9397-08002B2CF9AE}" pid="3" name="Order">
    <vt:lpwstr>82100.0000000000</vt:lpwstr>
  </property>
  <property fmtid="{D5CDD505-2E9C-101B-9397-08002B2CF9AE}" pid="4" name="ContentType">
    <vt:lpwstr>Document</vt:lpwstr>
  </property>
  <property fmtid="{D5CDD505-2E9C-101B-9397-08002B2CF9AE}" pid="5" name="ContentTypeId">
    <vt:lpwstr>0x01010087D9DB7080D99D4C80B78140B4EF27E7</vt:lpwstr>
  </property>
  <property fmtid="{D5CDD505-2E9C-101B-9397-08002B2CF9AE}" pid="6" name="_dlc_DocIdItemGuid">
    <vt:lpwstr>15663208-5b4d-4fa2-a8ef-bf1c1114d901</vt:lpwstr>
  </property>
</Properties>
</file>