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Holman\"/>
    </mc:Choice>
  </mc:AlternateContent>
  <xr:revisionPtr revIDLastSave="0" documentId="13_ncr:1_{E512A7DA-E396-429C-BF74-E352C41A3263}" xr6:coauthVersionLast="37" xr6:coauthVersionMax="37" xr10:uidLastSave="{00000000-0000-0000-0000-000000000000}"/>
  <bookViews>
    <workbookView xWindow="0" yWindow="0" windowWidth="28800" windowHeight="121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H4" i="7" s="1"/>
  <c r="G4" i="5"/>
  <c r="G5" i="5" s="1"/>
  <c r="G6" i="5" s="1"/>
  <c r="G7" i="5" s="1"/>
  <c r="G8" i="5" s="1"/>
  <c r="G9" i="5" s="1"/>
  <c r="G10" i="5" s="1"/>
  <c r="G11" i="5" s="1"/>
  <c r="G12" i="5" s="1"/>
  <c r="G13" i="5" s="1"/>
  <c r="G14" i="5" s="1"/>
  <c r="B18" i="7"/>
  <c r="B17" i="7"/>
  <c r="B16" i="7"/>
  <c r="E17" i="7"/>
  <c r="G5" i="7" l="1"/>
  <c r="H5" i="7" s="1"/>
  <c r="I4" i="7"/>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<sst xmlns="http://schemas.openxmlformats.org/spreadsheetml/2006/main" count="262" uniqueCount="130">
  <si>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</si>
  <si>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</si>
  <si>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</si>
  <si>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</si>
  <si>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</si>
  <si>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</si>
  <si>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</si>
  <si>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</si>
  <si>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</si>
  <si>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</si>
  <si>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</si>
  <si>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</si>
  <si>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</si>
  <si>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</si>
  <si>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</si>
  <si>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</si>
  <si>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</si>
  <si>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</si>
  <si>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</si>
  <si>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</si>
  <si>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</si>
  <si>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</si>
  <si>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</si>
  <si>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</si>
  <si>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</si>
  <si>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</si>
  <si>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</si>
  <si>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</si>
  <si>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</si>
  <si>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</si>
  <si>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</si>
  <si>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</si>
  <si>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</si>
  <si>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</si>
  <si>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</si>
  <si>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</si>
  <si>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</si>
  <si>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</si>
  <si>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</si>
  <si>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</si>
  <si>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</si>
  <si>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</si>
  <si>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</si>
  <si>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</si>
  <si>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</si>
  <si>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</si>
  <si>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</si>
  <si>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</si>
  <si>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</si>
  <si>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</si>
  <si>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</si>
  <si>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</si>
  <si>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</si>
  <si>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</si>
  <si>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</si>
  <si>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</si>
  <si>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</si>
  <si>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</si>
  <si>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</si>
  <si>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</si>
  <si>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</si>
  <si>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</si>
  <si>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</si>
  <si>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</si>
  <si>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</si>
  <si>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</si>
  <si>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</si>
  <si>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</si>
  <si>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</si>
  <si>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</si>
  <si>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</si>
  <si>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</si>
  <si>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</si>
  <si>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</si>
  <si>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</si>
  <si>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</si>
  <si>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</si>
  <si>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</si>
  <si>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</si>
  <si>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</si>
  <si>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</si>
  <si>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</si>
  <si>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</si>
  <si>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</si>
  <si>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</si>
  <si>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</si>
  <si>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</si>
  <si>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</si>
  <si>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</si>
  <si>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</si>
  <si>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</si>
  <si>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</si>
  <si>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</si>
  <si>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</si>
  <si>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</si>
  <si>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</si>
  <si>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</si>
  <si>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</si>
  <si>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</si>
  <si>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</si>
  <si>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</si>
  <si>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</si>
  <si>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</si>
  <si>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</si>
  <si>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</si>
  <si>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</si>
  <si>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</si>
  <si>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</si>
  <si>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</si>
  <si>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</si>
  <si>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</si>
  <si>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</si>
  <si>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</si>
  <si>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</si>
  <si>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</si>
  <si>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</si>
  <si>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</si>
  <si>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</si>
  <si>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</si>
  <si>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</si>
  <si>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</si>
  <si>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</si>
  <si>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</si>
  <si>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</si>
  <si>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</si>
  <si>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</si>
  <si>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</si>
  <si>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</si>
  <si>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</si>
  <si>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Holman Street Reconstruction and Bike/Pedestrian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</si>
</sst>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righ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5" zoomScaleNormal="100" workbookViewId="0">
      <selection activeCell="B8" sqref="B8"/>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75" x14ac:dyDescent="0.25">
      <c r="A6" s="6" t="s">
        <v>8</v>
      </c>
      <c r="B6" s="121" t="s">
        <v>129</v>
      </c>
      <c r="D6" s="6"/>
      <c r="E6" s="99" t="s">
        <v>91</v>
      </c>
    </row>
    <row r="7" spans="1:5" x14ac:dyDescent="0.25">
      <c r="A7" s="6" t="s">
        <v>51</v>
      </c>
      <c r="B7" s="6">
        <v>195</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2022</v>
      </c>
    </row>
    <row r="14" spans="1:5" x14ac:dyDescent="0.25">
      <c r="A14" s="6" t="s">
        <v>86</v>
      </c>
      <c r="B14" s="6" t="s">
        <v>121</v>
      </c>
    </row>
    <row r="15" spans="1:5" x14ac:dyDescent="0.25">
      <c r="A15" s="106" t="s">
        <v>87</v>
      </c>
      <c r="B15" s="57" t="s">
        <v>76</v>
      </c>
    </row>
    <row r="16" spans="1:5" x14ac:dyDescent="0.25">
      <c r="A16" s="106" t="s">
        <v>88</v>
      </c>
      <c r="B16" s="57">
        <v>1.3</v>
      </c>
    </row>
    <row r="17" spans="1:3" x14ac:dyDescent="0.25">
      <c r="A17" s="107" t="s">
        <v>95</v>
      </c>
      <c r="B17" s="57">
        <v>24.43</v>
      </c>
    </row>
    <row r="18" spans="1:3" x14ac:dyDescent="0.25">
      <c r="A18" s="107" t="s">
        <v>96</v>
      </c>
      <c r="B18" s="57">
        <v>24.31</v>
      </c>
    </row>
    <row r="19" spans="1:3" x14ac:dyDescent="0.25">
      <c r="A19" s="96" t="s">
        <v>97</v>
      </c>
      <c r="B19" s="97">
        <f>VLOOKUP(B14,'Service Life'!C6:D8,2,FALSE)</f>
        <v>20</v>
      </c>
    </row>
    <row r="21" spans="1:3" x14ac:dyDescent="0.25">
      <c r="A21" s="102" t="s">
        <v>89</v>
      </c>
    </row>
    <row r="22" spans="1:3" ht="20.25" customHeight="1" x14ac:dyDescent="0.25">
      <c r="A22" s="107" t="s">
        <v>90</v>
      </c>
      <c r="B22" s="119">
        <v>4345</v>
      </c>
    </row>
    <row r="23" spans="1:3" ht="30" x14ac:dyDescent="0.25">
      <c r="A23" s="118" t="s">
        <v>101</v>
      </c>
      <c r="B23" s="120">
        <v>4804</v>
      </c>
    </row>
    <row r="24" spans="1:3" ht="30" x14ac:dyDescent="0.25">
      <c r="A24" s="118" t="s">
        <v>102</v>
      </c>
      <c r="B24" s="120">
        <v>5930</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4345</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4407.7833543706074</v>
      </c>
      <c r="H5" s="79">
        <f>$C$9</f>
        <v>1.4449563721658842E-2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4471.4739008208526</v>
      </c>
      <c r="H6" s="79">
        <f t="shared" ref="H6:H11" si="7">$C$9</f>
        <v>1.4449563721658842E-2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4536.0847478804981</v>
      </c>
      <c r="H7" s="79">
        <f t="shared" si="7"/>
        <v>1.4449563721658842E-2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4601.6291934918418</v>
      </c>
      <c r="H8" s="79">
        <f t="shared" si="7"/>
        <v>1.4449563721658842E-2</v>
      </c>
      <c r="I8" s="70">
        <f>IF(AND(F8&gt;='Inputs &amp; Outputs'!B$13,F8&lt;'Inputs &amp; Outputs'!B$13+'Inputs &amp; Outputs'!B$19),1,0)</f>
        <v>1</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1.4449563721658842E-2</v>
      </c>
      <c r="F9" s="70">
        <f t="shared" si="2"/>
        <v>2023</v>
      </c>
      <c r="G9" s="80">
        <f t="shared" si="6"/>
        <v>4668.1207277466474</v>
      </c>
      <c r="H9" s="79">
        <f t="shared" si="7"/>
        <v>1.4449563721658842E-2</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8.4585857283989707E-3</v>
      </c>
      <c r="F10" s="70">
        <f t="shared" si="2"/>
        <v>2024</v>
      </c>
      <c r="G10" s="80">
        <f t="shared" si="6"/>
        <v>4735.5730356626191</v>
      </c>
      <c r="H10" s="79">
        <f t="shared" si="7"/>
        <v>1.4449563721658842E-2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1.1585054182114751E-2</v>
      </c>
      <c r="F11" s="70">
        <f t="shared" si="2"/>
        <v>2025</v>
      </c>
      <c r="G11" s="80">
        <f>'Inputs &amp; Outputs'!$B$23</f>
        <v>4804</v>
      </c>
      <c r="H11" s="79">
        <f t="shared" si="7"/>
        <v>1.4449563721658842E-2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4844.635045839229</v>
      </c>
      <c r="H12" s="79">
        <f>$C$10</f>
        <v>8.4585857283989707E-3</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4885.6138066972662</v>
      </c>
      <c r="H13" s="79">
        <f t="shared" ref="H13:H36" si="8">$C$10</f>
        <v>8.4585857283989707E-3</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4926.9391899170651</v>
      </c>
      <c r="H14" s="79">
        <f t="shared" si="8"/>
        <v>8.4585857283989707E-3</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4968.6141274335869</v>
      </c>
      <c r="H15" s="79">
        <f t="shared" si="8"/>
        <v>8.4585857283989707E-3</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5010.6415759818183</v>
      </c>
      <c r="H16" s="79">
        <f t="shared" si="8"/>
        <v>8.4585857283989707E-3</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5053.0245173065405</v>
      </c>
      <c r="H17" s="79">
        <f t="shared" si="8"/>
        <v>8.4585857283989707E-3</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5095.7659583738796</v>
      </c>
      <c r="H18" s="79">
        <f t="shared" si="8"/>
        <v>8.4585857283989707E-3</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5138.8689315846423</v>
      </c>
      <c r="H19" s="79">
        <f t="shared" si="8"/>
        <v>8.4585857283989707E-3</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5182.3364949894567</v>
      </c>
      <c r="H20" s="79">
        <f t="shared" si="8"/>
        <v>8.4585857283989707E-3</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5226.1717325057352</v>
      </c>
      <c r="H21" s="79">
        <f t="shared" si="8"/>
        <v>8.4585857283989707E-3</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5270.3777541364707</v>
      </c>
      <c r="H22" s="79">
        <f t="shared" si="8"/>
        <v>8.4585857283989707E-3</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5314.9576961908806</v>
      </c>
      <c r="H23" s="79">
        <f t="shared" si="8"/>
        <v>8.4585857283989707E-3</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5359.9147215069252</v>
      </c>
      <c r="H24" s="79">
        <f t="shared" si="8"/>
        <v>8.4585857283989707E-3</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5405.2520196756996</v>
      </c>
      <c r="H25" s="79">
        <f t="shared" si="8"/>
        <v>8.4585857283989707E-3</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5450.9728072677281</v>
      </c>
      <c r="H26" s="79">
        <f t="shared" si="8"/>
        <v>8.4585857283989707E-3</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5497.0803280611735</v>
      </c>
      <c r="H27" s="79">
        <f t="shared" si="8"/>
        <v>8.4585857283989707E-3</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5543.5778532719742</v>
      </c>
      <c r="H28" s="79">
        <f t="shared" si="8"/>
        <v>8.4585857283989707E-3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5590.4686817859292</v>
      </c>
      <c r="H29" s="79">
        <f t="shared" si="8"/>
        <v>8.4585857283989707E-3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5637.7561403927448</v>
      </c>
      <c r="H30" s="79">
        <f t="shared" si="8"/>
        <v>8.4585857283989707E-3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5930</v>
      </c>
      <c r="H31" s="79">
        <f t="shared" si="8"/>
        <v>8.4585857283989707E-3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5980.1594133694061</v>
      </c>
      <c r="H32" s="79">
        <f t="shared" si="8"/>
        <v>8.4585857283989707E-3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6030.7431044368832</v>
      </c>
      <c r="H33" s="79">
        <f t="shared" si="8"/>
        <v>8.4585857283989707E-3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6081.7546619917139</v>
      </c>
      <c r="H34" s="79">
        <f t="shared" si="8"/>
        <v>8.4585857283989707E-3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6133.197705179261</v>
      </c>
      <c r="H35" s="79">
        <f t="shared" si="8"/>
        <v>8.4585857283989707E-3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6185.0758837577396</v>
      </c>
      <c r="H36" s="79">
        <f t="shared" si="8"/>
        <v>8.4585857283989707E-3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2018-10-24T21:17:44Z</dcterms:modified>
</cp:coreProperties>
</file>