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a-vcenter\Conroe_Data\12300\12362 HGAC Submission - Shenandoah\03 Engineering\01 Submittal\02 Application\"/>
    </mc:Choice>
  </mc:AlternateContent>
  <bookViews>
    <workbookView xWindow="0" yWindow="0" windowWidth="25200" windowHeight="12570" tabRatio="763" firstSheet="2" activeTab="2"/>
  </bookViews>
  <sheets>
    <sheet name="ITS Delay Worksheet" sheetId="7" state="hidden" r:id="rId1"/>
    <sheet name="Emissions Reduction Worksheet" sheetId="5" state="hidden" r:id="rId2"/>
    <sheet name="Inputs &amp; Outputs" sheetId="11" r:id="rId3"/>
    <sheet name="Calculations" sheetId="12" r:id="rId4"/>
    <sheet name="Instructions" sheetId="8"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3">Calculations!$A$3:$H$26</definedName>
    <definedName name="_xlnm.Print_Area" localSheetId="1">'Emissions Reduction Worksheet'!$A$3:$K$33</definedName>
    <definedName name="_xlnm.Print_Area" localSheetId="2">'Inputs &amp; Outputs'!$A$3:$E$26</definedName>
    <definedName name="_xlnm.Print_Area" localSheetId="4">Instructions!$A$1:$G$13</definedName>
    <definedName name="_xlnm.Print_Area" localSheetId="0">'ITS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52511"/>
</workbook>
</file>

<file path=xl/calcChain.xml><?xml version="1.0" encoding="utf-8"?>
<calcChain xmlns="http://schemas.openxmlformats.org/spreadsheetml/2006/main">
  <c r="G8" i="11" l="1"/>
  <c r="F8" i="11"/>
  <c r="J4" i="12" l="1"/>
  <c r="B7" i="12" s="1"/>
  <c r="F9" i="11"/>
  <c r="B6" i="12"/>
  <c r="B5" i="12"/>
  <c r="B4" i="12"/>
  <c r="G9" i="11" l="1"/>
  <c r="F10" i="11" s="1"/>
  <c r="F11" i="11" s="1"/>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<sst xmlns="http://schemas.openxmlformats.org/spreadsheetml/2006/main" count="197" uniqueCount="143">
  <si>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</si>
  <si>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</si>
  <si>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</si>
  <si>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</si>
  <si>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</si>
  <si>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</si>
  <si>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</si>
  <si>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</si>
  <si>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</si>
  <si>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</si>
  <si>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</si>
  <si>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</si>
  <si>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</si>
  <si>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</si>
  <si>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</si>
  <si>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</si>
  <si>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</si>
  <si>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</si>
  <si>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</si>
  <si>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</si>
  <si>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</si>
  <si>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</si>
  <si>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</si>
  <si>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</si>
  <si>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</si>
  <si>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</si>
  <si>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</si>
  <si>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</si>
  <si>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</si>
  <si>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</si>
  <si>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</si>
  <si>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</si>
  <si>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</si>
  <si>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</si>
  <si>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</si>
  <si>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</si>
  <si>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</si>
  <si>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</si>
  <si>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</si>
  <si>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</si>
  <si>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</si>
  <si>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</si>
  <si>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</si>
  <si>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</si>
  <si>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</si>
  <si>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</si>
  <si>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</si>
  <si>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</si>
  <si>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</si>
  <si>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</si>
  <si>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</si>
  <si>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</si>
  <si>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</si>
  <si>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</si>
  <si>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</si>
  <si>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</si>
  <si>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</si>
  <si>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</si>
  <si>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</si>
  <si>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</si>
  <si>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</si>
  <si>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</si>
  <si>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</si>
  <si>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</si>
  <si>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</si>
  <si>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</si>
  <si>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</si>
  <si>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</si>
  <si>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</si>
  <si>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</si>
  <si>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</si>
  <si>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</si>
  <si>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</si>
  <si>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</si>
  <si>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</si>
  <si>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</si>
  <si>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</si>
  <si>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</si>
  <si>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</si>
  <si>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</si>
  <si>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</si>
  <si>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</si>
  <si>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</si>
  <si>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</si>
  <si>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</si>
  <si>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</si>
  <si>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</si>
  <si>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</si>
  <si>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</si>
  <si>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</si>
  <si>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</si>
  <si>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</si>
  <si>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</si>
  <si>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</si>
  <si>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</si>
  <si>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</si>
  <si>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</si>
  <si>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</si>
  <si>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</si>
  <si>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</si>
  <si>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</si>
  <si>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</si>
  <si>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</si>
  <si>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</si>
  <si>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</si>
  <si>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</si>
  <si>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</si>
  <si>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</si>
  <si>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</si>
  <si>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</si>
  <si>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</si>
  <si>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</si>
  <si>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</si>
  <si>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</si>
  <si>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</si>
  <si>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</si>
  <si>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</si>
  <si>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</si>
  <si>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</si>
  <si>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</si>
  <si>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</si>
  <si>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</si>
  <si>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</si>
  <si>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</si>
  <si>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</si>
  <si>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</si>
  <si>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</si>
  <si>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</si>
  <si>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</si>
  <si>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</si>
  <si>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</si>
  <si>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</si>
  <si>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</si>
  <si>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</si>
  <si>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</si>
  <si>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</si>
  <si>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</si>
  <si>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</si>
  <si>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</si>
  <si>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</si>
  <si>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</si>
  <si>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</si>
  <si>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David Memorial Roadway extension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</si>
</sst>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olicy.tti.tamu.edu/congestion/estimating-congestion-benefits-of-transportation-projects-with-fixit-2-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85" t="s">
        <v>25</v>
      </c>
      <c r="E6" s="86"/>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85" t="s">
        <v>25</v>
      </c>
      <c r="E6" s="86"/>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85" t="s">
        <v>26</v>
      </c>
      <c r="E8" s="86"/>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F6" sqref="F6"/>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87" t="s">
        <v>0</v>
      </c>
      <c r="B5" s="88"/>
      <c r="E5" s="4" t="s">
        <v>49</v>
      </c>
      <c r="F5" s="44" t="s">
        <v>53</v>
      </c>
      <c r="G5" s="44" t="s">
        <v>52</v>
      </c>
      <c r="J5" t="s">
        <v>60</v>
      </c>
      <c r="L5" t="s">
        <v>65</v>
      </c>
    </row>
    <row r="6" spans="1:16" x14ac:dyDescent="0.25">
      <c r="A6" s="2" t="s">
        <v>5</v>
      </c>
      <c r="B6" s="3" t="s">
        <v>142</v>
      </c>
      <c r="E6" s="2" t="s">
        <v>54</v>
      </c>
      <c r="F6" s="80">
        <v>9205</v>
      </c>
      <c r="G6" s="80">
        <v>17350</v>
      </c>
      <c r="J6" t="s">
        <v>61</v>
      </c>
    </row>
    <row r="7" spans="1:16" x14ac:dyDescent="0.25">
      <c r="A7" s="2" t="s">
        <v>47</v>
      </c>
      <c r="B7" s="3">
        <v>187</v>
      </c>
      <c r="E7" s="2" t="s">
        <v>55</v>
      </c>
      <c r="F7" s="80">
        <v>2</v>
      </c>
      <c r="G7" s="80">
        <v>4</v>
      </c>
    </row>
    <row r="8" spans="1:16" x14ac:dyDescent="0.25">
      <c r="A8" s="2" t="s">
        <v>48</v>
      </c>
      <c r="B8" s="3"/>
      <c r="E8" s="7" t="s">
        <v>56</v>
      </c>
      <c r="F8" s="81">
        <f>IF(AND(F6&gt;0,F7&gt;0), F6/F7, "N/A")</f>
        <v>4602.5</v>
      </c>
      <c r="G8" s="81">
        <f>IF(AND(G6&gt;0,G7&gt;0), G6/G7, "N/A")</f>
        <v>4337.5</v>
      </c>
    </row>
    <row r="9" spans="1:16" x14ac:dyDescent="0.25">
      <c r="A9" s="2" t="s">
        <v>51</v>
      </c>
      <c r="B9" s="37">
        <v>2022</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1.3508974500000002</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1.2466734385</v>
      </c>
    </row>
    <row r="10" spans="1:16" x14ac:dyDescent="0.25">
      <c r="A10" s="2" t="s">
        <v>93</v>
      </c>
      <c r="B10" s="54" t="s">
        <v>68</v>
      </c>
      <c r="E10" s="7" t="s">
        <v>70</v>
      </c>
      <c r="F10" s="83">
        <f>IF(OR(F9=FALSE,G9=FALSE),"N/A",(F9-G9))</f>
        <v>0.10422401150000016</v>
      </c>
      <c r="G10" s="84"/>
    </row>
    <row r="11" spans="1:16" x14ac:dyDescent="0.25">
      <c r="A11" s="2" t="s">
        <v>95</v>
      </c>
      <c r="B11" s="80" t="s">
        <v>59</v>
      </c>
      <c r="E11" s="7" t="s">
        <v>75</v>
      </c>
      <c r="F11" s="89">
        <f>IF(OR(F9=FALSE,G9=FALSE,F10=FALSE), "N/A", IF(OR(F10=0.1,AND(0.01&lt;F10,F10&lt;0.1)), 5, (IF(OR(F10=0.2,AND(0.1&lt;F10,F10&lt;0.2)), 10, (IF(OR(F10=0.3,AND(0.2&lt;F10,F10&lt;0.3)), 15, IF(F10&gt;0.3, 20,"N/A")))))))</f>
        <v>10</v>
      </c>
      <c r="G11" s="90"/>
      <c r="H11" s="91"/>
      <c r="I11" s="92"/>
      <c r="J11" s="92"/>
      <c r="K11" s="92"/>
      <c r="L11" s="92"/>
    </row>
    <row r="12" spans="1:16" x14ac:dyDescent="0.25">
      <c r="A12" s="2" t="s">
        <v>58</v>
      </c>
      <c r="B12" s="80" t="s">
        <v>64</v>
      </c>
      <c r="E12" s="24"/>
      <c r="F12" s="24"/>
      <c r="G12" s="24"/>
      <c r="H12" s="91"/>
      <c r="I12" s="92"/>
      <c r="J12" s="92"/>
      <c r="K12" s="92"/>
      <c r="L12" s="92"/>
    </row>
    <row r="13" spans="1:16" x14ac:dyDescent="0.25">
      <c r="A13" s="2" t="s">
        <v>87</v>
      </c>
      <c r="B13" s="80" t="s">
        <v>68</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1.3508974500000002</v>
      </c>
      <c r="F4" s="78">
        <f>+K4</f>
        <v>1.2466734385</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1.3508974500000002</v>
      </c>
      <c r="K4" s="76">
        <f>'Inputs &amp; Outputs'!G9</f>
        <v>1.2466734385</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f>IF(AND('Inputs &amp; Outputs'!B11="Access management", 'Inputs &amp; Outputs'!B13="Yes", 'Inputs &amp; Outputs'!B14="Urban principal arterial"),B21*(J4-1),"FALSE")</f>
        <v>5.2634617500000022E-2</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topLeftCell="A13" zoomScale="130" zoomScaleNormal="130" workbookViewId="0">
      <selection activeCell="E8" sqref="E8"/>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95" t="s">
        <v>140</v>
      </c>
      <c r="C4" s="96"/>
      <c r="D4" s="97"/>
    </row>
    <row r="5" spans="1:13" x14ac:dyDescent="0.25">
      <c r="B5" s="95"/>
      <c r="C5" s="96"/>
      <c r="D5" s="97"/>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93" t="s">
        <v>69</v>
      </c>
      <c r="C12" s="94" t="s">
        <v>113</v>
      </c>
      <c r="D12" s="68" t="s">
        <v>114</v>
      </c>
    </row>
    <row r="13" spans="1:13" x14ac:dyDescent="0.25">
      <c r="B13" s="93"/>
      <c r="C13" s="94"/>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ITS Delay Worksheet</vt:lpstr>
      <vt:lpstr>Emissions Reduction Worksheet</vt:lpstr>
      <vt:lpstr>Inputs &amp; Outputs</vt:lpstr>
      <vt:lpstr>Calculations</vt:lpstr>
      <vt:lpstr>Instructions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Jennifer Steen</cp:lastModifiedBy>
  <cp:lastPrinted>2018-04-10T17:15:43Z</cp:lastPrinted>
  <dcterms:created xsi:type="dcterms:W3CDTF">2012-07-25T15:48:32Z</dcterms:created>
  <dcterms:modified xsi:type="dcterms:W3CDTF">2018-10-29T17:34:38Z</dcterms:modified>
</cp:coreProperties>
</file>