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75" windowWidth="14070" windowHeight="11640" activeTab="0"/>
  </bookViews>
  <sheets>
    <sheet name="Tax Rates - Inputs" sheetId="1" r:id="rId1"/>
    <sheet name="Use Types - Inputs" sheetId="2" r:id="rId2"/>
    <sheet name="Fiscal Revenues" sheetId="3" r:id="rId3"/>
    <sheet name="Property Tax Calculations" sheetId="4" r:id="rId4"/>
    <sheet name="Special Tax Calculations" sheetId="5" r:id="rId5"/>
  </sheets>
  <definedNames/>
  <calcPr fullCalcOnLoad="1"/>
</workbook>
</file>

<file path=xl/sharedStrings.xml><?xml version="1.0" encoding="utf-8"?>
<sst xmlns="http://schemas.openxmlformats.org/spreadsheetml/2006/main" count="184" uniqueCount="91">
  <si>
    <t xml:space="preserve">Property Tax Rates </t>
  </si>
  <si>
    <t>Taxing Unit Name:</t>
  </si>
  <si>
    <t>M&amp;O Rate:</t>
  </si>
  <si>
    <t>I&amp;S Rate:</t>
  </si>
  <si>
    <t>Sales and Use Tax Rates</t>
  </si>
  <si>
    <t>State Tax</t>
  </si>
  <si>
    <t>Local Tax</t>
  </si>
  <si>
    <t>Hotel Tax Rates</t>
  </si>
  <si>
    <t>County</t>
  </si>
  <si>
    <t>School District</t>
  </si>
  <si>
    <t>City</t>
  </si>
  <si>
    <t>Municipal Utility District</t>
  </si>
  <si>
    <t>HGAC Fiscal Impact Model - Tax Rate Input Sheet</t>
  </si>
  <si>
    <t xml:space="preserve">Property tax rates are available at http://www.window.state.tx.us/taxinfo/proptax/07taxrates/ </t>
  </si>
  <si>
    <t xml:space="preserve">Instructions: </t>
  </si>
  <si>
    <t xml:space="preserve">Enter applicable tax rate by taxing district into corresponding box. </t>
  </si>
  <si>
    <t>Use Type</t>
  </si>
  <si>
    <t>Residential, For Sale</t>
  </si>
  <si>
    <t>Price Point 1</t>
  </si>
  <si>
    <t>Price Point 2</t>
  </si>
  <si>
    <t>Price Point 3</t>
  </si>
  <si>
    <t>Price Point 4</t>
  </si>
  <si>
    <t>Price Point 5</t>
  </si>
  <si>
    <t>Unit Price</t>
  </si>
  <si>
    <t># of Units</t>
  </si>
  <si>
    <t>Taxable Value</t>
  </si>
  <si>
    <t>Price Point 6</t>
  </si>
  <si>
    <t>Apartments</t>
  </si>
  <si>
    <t>Economy High Rise (4+ Stories)</t>
  </si>
  <si>
    <t>Economy Low-Rise (1-3 Stories)</t>
  </si>
  <si>
    <t>Luxury High Rise (4+ Stories)</t>
  </si>
  <si>
    <t>Standard High Rise (4+ Stories)</t>
  </si>
  <si>
    <t>Standard Low-Rise (1-3 Stories)</t>
  </si>
  <si>
    <t>Luxury Low-Rise (1-3 Stories)</t>
  </si>
  <si>
    <t>Commercial Office</t>
  </si>
  <si>
    <t>Square Feet</t>
  </si>
  <si>
    <t>1 Story</t>
  </si>
  <si>
    <t>2-4 Story</t>
  </si>
  <si>
    <t>5-10 Story</t>
  </si>
  <si>
    <t>11-20 Story</t>
  </si>
  <si>
    <t>Retail</t>
  </si>
  <si>
    <t>Department</t>
  </si>
  <si>
    <t>Shopping Center</t>
  </si>
  <si>
    <t>Supermarket</t>
  </si>
  <si>
    <t>Convenience</t>
  </si>
  <si>
    <t>Medical</t>
  </si>
  <si>
    <t>Restaurant, Full Service</t>
  </si>
  <si>
    <t>Restaurant, Fast Food</t>
  </si>
  <si>
    <t>Warehouse</t>
  </si>
  <si>
    <t>Mini Storage</t>
  </si>
  <si>
    <t>Other</t>
  </si>
  <si>
    <t>Other 1</t>
  </si>
  <si>
    <t>Other 2</t>
  </si>
  <si>
    <t>Total</t>
  </si>
  <si>
    <t>Current Assessed Value of Property</t>
  </si>
  <si>
    <t>Net New Taxable Value</t>
  </si>
  <si>
    <t>HGAC Fiscal Impact Model - Use Types Input Sheet</t>
  </si>
  <si>
    <t>Hotel</t>
  </si>
  <si>
    <t>Budget</t>
  </si>
  <si>
    <t>Mid-Scale</t>
  </si>
  <si>
    <t>Full Service</t>
  </si>
  <si>
    <t>Luxury</t>
  </si>
  <si>
    <t># of Rooms</t>
  </si>
  <si>
    <r>
      <rPr>
        <b/>
        <sz val="12"/>
        <color indexed="8"/>
        <rFont val="Calibri"/>
        <family val="2"/>
      </rPr>
      <t>Instructions</t>
    </r>
    <r>
      <rPr>
        <sz val="12"/>
        <color indexed="8"/>
        <rFont val="Calibri"/>
        <family val="2"/>
      </rPr>
      <t xml:space="preserve">: Enter projected unit prices (for residential), number of units (number </t>
    </r>
  </si>
  <si>
    <t>of rooms for hotels), and square footages in the corresponding boxes.</t>
  </si>
  <si>
    <t>HGAC Fiscal Impact Model - Calculation of Special Tax Revenues</t>
  </si>
  <si>
    <t>Sales/SF</t>
  </si>
  <si>
    <t>Sales</t>
  </si>
  <si>
    <t>Rack Rate</t>
  </si>
  <si>
    <t>Room Rev.</t>
  </si>
  <si>
    <t xml:space="preserve">Property Taxes </t>
  </si>
  <si>
    <t>HGAC Fiscal Impact Model</t>
  </si>
  <si>
    <t>Calculation of Property Taxes</t>
  </si>
  <si>
    <t>Property Tax Revenues</t>
  </si>
  <si>
    <t>Sales &amp; Use Tax Revenues</t>
  </si>
  <si>
    <t>State</t>
  </si>
  <si>
    <t>Local</t>
  </si>
  <si>
    <t>Hotel Tax Revenues</t>
  </si>
  <si>
    <t xml:space="preserve">HGAC Fiscal Impact Model - Fiscal Revenues </t>
  </si>
  <si>
    <t>Hotel*</t>
  </si>
  <si>
    <t>*Based on 60% occupancy</t>
  </si>
  <si>
    <t>Drainage District</t>
  </si>
  <si>
    <t>Emergency Services District</t>
  </si>
  <si>
    <t>Other Tax District 1</t>
  </si>
  <si>
    <t>Other Tax District 2</t>
  </si>
  <si>
    <t>Example</t>
  </si>
  <si>
    <t>Parking</t>
  </si>
  <si>
    <t>Surface</t>
  </si>
  <si>
    <t>Structured</t>
  </si>
  <si>
    <t>Underground</t>
  </si>
  <si>
    <t>Spaces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</si>
</sst>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&quot;$&quot;#,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30"/>
      <name val="Calibri"/>
      <family val="2"/>
    </font>
    <font>
      <i/>
      <sz val="12"/>
      <color indexed="8"/>
      <name val="Calibri"/>
      <family val="2"/>
    </font>
    <font>
      <sz val="12"/>
      <color indexed="56"/>
      <name val="Calibri"/>
      <family val="2"/>
    </font>
    <font>
      <sz val="12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12"/>
      <color rgb="FF0070C0"/>
      <name val="Calibri"/>
      <family val="2"/>
    </font>
    <font>
      <sz val="12"/>
      <color theme="3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BD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5" fillId="2" borderId="10" xfId="0" applyFont="1" applyFill="1" applyBorder="1" applyAlignment="1">
      <alignment/>
    </xf>
    <xf numFmtId="0" fontId="45" fillId="2" borderId="11" xfId="0" applyFont="1" applyFill="1" applyBorder="1" applyAlignment="1">
      <alignment/>
    </xf>
    <xf numFmtId="0" fontId="45" fillId="2" borderId="12" xfId="0" applyFont="1" applyFill="1" applyBorder="1" applyAlignment="1">
      <alignment/>
    </xf>
    <xf numFmtId="0" fontId="45" fillId="4" borderId="10" xfId="0" applyFont="1" applyFill="1" applyBorder="1" applyAlignment="1">
      <alignment/>
    </xf>
    <xf numFmtId="0" fontId="45" fillId="4" borderId="11" xfId="0" applyFont="1" applyFill="1" applyBorder="1" applyAlignment="1">
      <alignment/>
    </xf>
    <xf numFmtId="0" fontId="45" fillId="4" borderId="12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2" borderId="14" xfId="0" applyFont="1" applyFill="1" applyBorder="1" applyAlignment="1">
      <alignment/>
    </xf>
    <xf numFmtId="0" fontId="45" fillId="2" borderId="0" xfId="0" applyFont="1" applyFill="1" applyBorder="1" applyAlignment="1">
      <alignment/>
    </xf>
    <xf numFmtId="0" fontId="45" fillId="4" borderId="13" xfId="0" applyFont="1" applyFill="1" applyBorder="1" applyAlignment="1">
      <alignment/>
    </xf>
    <xf numFmtId="0" fontId="45" fillId="4" borderId="0" xfId="0" applyFont="1" applyFill="1" applyBorder="1" applyAlignment="1">
      <alignment/>
    </xf>
    <xf numFmtId="0" fontId="45" fillId="4" borderId="14" xfId="0" applyFont="1" applyFill="1" applyBorder="1" applyAlignment="1">
      <alignment/>
    </xf>
    <xf numFmtId="0" fontId="45" fillId="2" borderId="0" xfId="0" applyFont="1" applyFill="1" applyBorder="1" applyAlignment="1">
      <alignment horizontal="center"/>
    </xf>
    <xf numFmtId="0" fontId="45" fillId="2" borderId="15" xfId="0" applyFont="1" applyFill="1" applyBorder="1" applyAlignment="1">
      <alignment/>
    </xf>
    <xf numFmtId="0" fontId="45" fillId="2" borderId="16" xfId="0" applyFont="1" applyFill="1" applyBorder="1" applyAlignment="1">
      <alignment/>
    </xf>
    <xf numFmtId="0" fontId="45" fillId="2" borderId="17" xfId="0" applyFont="1" applyFill="1" applyBorder="1" applyAlignment="1">
      <alignment/>
    </xf>
    <xf numFmtId="0" fontId="47" fillId="2" borderId="0" xfId="0" applyFont="1" applyFill="1" applyBorder="1" applyAlignment="1">
      <alignment/>
    </xf>
    <xf numFmtId="0" fontId="45" fillId="4" borderId="18" xfId="0" applyFont="1" applyFill="1" applyBorder="1" applyAlignment="1">
      <alignment/>
    </xf>
    <xf numFmtId="0" fontId="45" fillId="4" borderId="19" xfId="0" applyFont="1" applyFill="1" applyBorder="1" applyAlignment="1">
      <alignment/>
    </xf>
    <xf numFmtId="0" fontId="45" fillId="4" borderId="20" xfId="0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45" fillId="7" borderId="10" xfId="0" applyFont="1" applyFill="1" applyBorder="1" applyAlignment="1">
      <alignment/>
    </xf>
    <xf numFmtId="0" fontId="45" fillId="7" borderId="11" xfId="0" applyFont="1" applyFill="1" applyBorder="1" applyAlignment="1">
      <alignment/>
    </xf>
    <xf numFmtId="0" fontId="45" fillId="7" borderId="12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7" borderId="0" xfId="0" applyFont="1" applyFill="1" applyBorder="1" applyAlignment="1">
      <alignment/>
    </xf>
    <xf numFmtId="0" fontId="45" fillId="7" borderId="14" xfId="0" applyFont="1" applyFill="1" applyBorder="1" applyAlignment="1">
      <alignment/>
    </xf>
    <xf numFmtId="0" fontId="45" fillId="7" borderId="18" xfId="0" applyFont="1" applyFill="1" applyBorder="1" applyAlignment="1">
      <alignment/>
    </xf>
    <xf numFmtId="0" fontId="45" fillId="7" borderId="19" xfId="0" applyFont="1" applyFill="1" applyBorder="1" applyAlignment="1">
      <alignment/>
    </xf>
    <xf numFmtId="0" fontId="45" fillId="7" borderId="20" xfId="0" applyFont="1" applyFill="1" applyBorder="1" applyAlignment="1">
      <alignment/>
    </xf>
    <xf numFmtId="0" fontId="49" fillId="33" borderId="0" xfId="0" applyFont="1" applyFill="1" applyAlignment="1">
      <alignment/>
    </xf>
    <xf numFmtId="0" fontId="45" fillId="2" borderId="18" xfId="0" applyFont="1" applyFill="1" applyBorder="1" applyAlignment="1">
      <alignment/>
    </xf>
    <xf numFmtId="0" fontId="45" fillId="2" borderId="19" xfId="0" applyFont="1" applyFill="1" applyBorder="1" applyAlignment="1">
      <alignment/>
    </xf>
    <xf numFmtId="0" fontId="48" fillId="2" borderId="19" xfId="0" applyFont="1" applyFill="1" applyBorder="1" applyAlignment="1">
      <alignment/>
    </xf>
    <xf numFmtId="0" fontId="45" fillId="2" borderId="20" xfId="0" applyFont="1" applyFill="1" applyBorder="1" applyAlignment="1">
      <alignment/>
    </xf>
    <xf numFmtId="0" fontId="50" fillId="33" borderId="0" xfId="0" applyFont="1" applyFill="1" applyAlignment="1">
      <alignment/>
    </xf>
    <xf numFmtId="10" fontId="45" fillId="4" borderId="0" xfId="57" applyNumberFormat="1" applyFont="1" applyFill="1" applyBorder="1" applyAlignment="1">
      <alignment horizontal="right"/>
    </xf>
    <xf numFmtId="10" fontId="45" fillId="7" borderId="0" xfId="57" applyNumberFormat="1" applyFont="1" applyFill="1" applyBorder="1" applyAlignment="1">
      <alignment horizontal="right"/>
    </xf>
    <xf numFmtId="10" fontId="48" fillId="34" borderId="21" xfId="57" applyNumberFormat="1" applyFont="1" applyFill="1" applyBorder="1" applyAlignment="1">
      <alignment horizontal="right"/>
    </xf>
    <xf numFmtId="165" fontId="45" fillId="34" borderId="21" xfId="0" applyNumberFormat="1" applyFont="1" applyFill="1" applyBorder="1" applyAlignment="1">
      <alignment/>
    </xf>
    <xf numFmtId="1" fontId="45" fillId="34" borderId="21" xfId="0" applyNumberFormat="1" applyFont="1" applyFill="1" applyBorder="1" applyAlignment="1">
      <alignment/>
    </xf>
    <xf numFmtId="3" fontId="45" fillId="34" borderId="21" xfId="0" applyNumberFormat="1" applyFont="1" applyFill="1" applyBorder="1" applyAlignment="1">
      <alignment/>
    </xf>
    <xf numFmtId="165" fontId="45" fillId="4" borderId="0" xfId="0" applyNumberFormat="1" applyFont="1" applyFill="1" applyBorder="1" applyAlignment="1">
      <alignment/>
    </xf>
    <xf numFmtId="1" fontId="45" fillId="4" borderId="0" xfId="0" applyNumberFormat="1" applyFont="1" applyFill="1" applyBorder="1" applyAlignment="1">
      <alignment/>
    </xf>
    <xf numFmtId="3" fontId="45" fillId="4" borderId="0" xfId="0" applyNumberFormat="1" applyFont="1" applyFill="1" applyBorder="1" applyAlignment="1">
      <alignment/>
    </xf>
    <xf numFmtId="16" fontId="45" fillId="4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50" fillId="4" borderId="0" xfId="0" applyFont="1" applyFill="1" applyBorder="1" applyAlignment="1">
      <alignment/>
    </xf>
    <xf numFmtId="0" fontId="45" fillId="16" borderId="10" xfId="0" applyFont="1" applyFill="1" applyBorder="1" applyAlignment="1">
      <alignment/>
    </xf>
    <xf numFmtId="0" fontId="51" fillId="16" borderId="11" xfId="0" applyFont="1" applyFill="1" applyBorder="1" applyAlignment="1">
      <alignment/>
    </xf>
    <xf numFmtId="0" fontId="45" fillId="16" borderId="11" xfId="0" applyFont="1" applyFill="1" applyBorder="1" applyAlignment="1">
      <alignment/>
    </xf>
    <xf numFmtId="0" fontId="45" fillId="16" borderId="12" xfId="0" applyFont="1" applyFill="1" applyBorder="1" applyAlignment="1">
      <alignment/>
    </xf>
    <xf numFmtId="0" fontId="45" fillId="16" borderId="13" xfId="0" applyFont="1" applyFill="1" applyBorder="1" applyAlignment="1">
      <alignment/>
    </xf>
    <xf numFmtId="0" fontId="45" fillId="16" borderId="0" xfId="0" applyFont="1" applyFill="1" applyBorder="1" applyAlignment="1">
      <alignment/>
    </xf>
    <xf numFmtId="0" fontId="45" fillId="16" borderId="14" xfId="0" applyFont="1" applyFill="1" applyBorder="1" applyAlignment="1">
      <alignment/>
    </xf>
    <xf numFmtId="0" fontId="50" fillId="16" borderId="0" xfId="0" applyFont="1" applyFill="1" applyBorder="1" applyAlignment="1">
      <alignment/>
    </xf>
    <xf numFmtId="0" fontId="50" fillId="16" borderId="0" xfId="0" applyFont="1" applyFill="1" applyBorder="1" applyAlignment="1">
      <alignment horizontal="right"/>
    </xf>
    <xf numFmtId="0" fontId="50" fillId="16" borderId="0" xfId="0" applyFont="1" applyFill="1" applyBorder="1" applyAlignment="1">
      <alignment horizontal="center" wrapText="1"/>
    </xf>
    <xf numFmtId="0" fontId="50" fillId="16" borderId="0" xfId="0" applyFont="1" applyFill="1" applyBorder="1" applyAlignment="1">
      <alignment/>
    </xf>
    <xf numFmtId="3" fontId="50" fillId="16" borderId="0" xfId="0" applyNumberFormat="1" applyFont="1" applyFill="1" applyBorder="1" applyAlignment="1">
      <alignment horizontal="right"/>
    </xf>
    <xf numFmtId="165" fontId="45" fillId="16" borderId="0" xfId="0" applyNumberFormat="1" applyFont="1" applyFill="1" applyBorder="1" applyAlignment="1">
      <alignment/>
    </xf>
    <xf numFmtId="0" fontId="45" fillId="16" borderId="18" xfId="0" applyFont="1" applyFill="1" applyBorder="1" applyAlignment="1">
      <alignment/>
    </xf>
    <xf numFmtId="0" fontId="50" fillId="16" borderId="19" xfId="0" applyFont="1" applyFill="1" applyBorder="1" applyAlignment="1">
      <alignment/>
    </xf>
    <xf numFmtId="0" fontId="45" fillId="16" borderId="19" xfId="0" applyFont="1" applyFill="1" applyBorder="1" applyAlignment="1">
      <alignment/>
    </xf>
    <xf numFmtId="165" fontId="50" fillId="16" borderId="19" xfId="0" applyNumberFormat="1" applyFont="1" applyFill="1" applyBorder="1" applyAlignment="1">
      <alignment/>
    </xf>
    <xf numFmtId="0" fontId="45" fillId="16" borderId="20" xfId="0" applyFont="1" applyFill="1" applyBorder="1" applyAlignment="1">
      <alignment/>
    </xf>
    <xf numFmtId="1" fontId="50" fillId="16" borderId="0" xfId="0" applyNumberFormat="1" applyFont="1" applyFill="1" applyBorder="1" applyAlignment="1">
      <alignment horizontal="right"/>
    </xf>
    <xf numFmtId="165" fontId="50" fillId="16" borderId="0" xfId="0" applyNumberFormat="1" applyFont="1" applyFill="1" applyBorder="1" applyAlignment="1">
      <alignment horizontal="right"/>
    </xf>
    <xf numFmtId="0" fontId="45" fillId="35" borderId="13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165" fontId="50" fillId="35" borderId="0" xfId="0" applyNumberFormat="1" applyFont="1" applyFill="1" applyBorder="1" applyAlignment="1">
      <alignment/>
    </xf>
    <xf numFmtId="0" fontId="45" fillId="35" borderId="14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45" fillId="33" borderId="18" xfId="0" applyFont="1" applyFill="1" applyBorder="1" applyAlignment="1">
      <alignment/>
    </xf>
    <xf numFmtId="0" fontId="45" fillId="33" borderId="19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50" fillId="2" borderId="0" xfId="0" applyFont="1" applyFill="1" applyBorder="1" applyAlignment="1">
      <alignment/>
    </xf>
    <xf numFmtId="0" fontId="50" fillId="2" borderId="11" xfId="0" applyFont="1" applyFill="1" applyBorder="1" applyAlignment="1">
      <alignment/>
    </xf>
    <xf numFmtId="0" fontId="50" fillId="2" borderId="11" xfId="0" applyFont="1" applyFill="1" applyBorder="1" applyAlignment="1">
      <alignment horizontal="right"/>
    </xf>
    <xf numFmtId="165" fontId="45" fillId="2" borderId="0" xfId="0" applyNumberFormat="1" applyFont="1" applyFill="1" applyBorder="1" applyAlignment="1">
      <alignment/>
    </xf>
    <xf numFmtId="165" fontId="50" fillId="2" borderId="0" xfId="0" applyNumberFormat="1" applyFont="1" applyFill="1" applyBorder="1" applyAlignment="1">
      <alignment/>
    </xf>
    <xf numFmtId="0" fontId="50" fillId="2" borderId="0" xfId="0" applyFont="1" applyFill="1" applyBorder="1" applyAlignment="1">
      <alignment horizontal="right"/>
    </xf>
    <xf numFmtId="0" fontId="50" fillId="2" borderId="19" xfId="0" applyFont="1" applyFill="1" applyBorder="1" applyAlignment="1">
      <alignment/>
    </xf>
    <xf numFmtId="165" fontId="50" fillId="2" borderId="19" xfId="0" applyNumberFormat="1" applyFont="1" applyFill="1" applyBorder="1" applyAlignment="1">
      <alignment/>
    </xf>
    <xf numFmtId="165" fontId="10" fillId="2" borderId="0" xfId="0" applyNumberFormat="1" applyFont="1" applyFill="1" applyBorder="1" applyAlignment="1">
      <alignment/>
    </xf>
    <xf numFmtId="165" fontId="10" fillId="2" borderId="0" xfId="0" applyNumberFormat="1" applyFont="1" applyFill="1" applyBorder="1" applyAlignment="1">
      <alignment horizontal="right"/>
    </xf>
    <xf numFmtId="165" fontId="45" fillId="33" borderId="16" xfId="0" applyNumberFormat="1" applyFont="1" applyFill="1" applyBorder="1" applyAlignment="1">
      <alignment/>
    </xf>
    <xf numFmtId="165" fontId="45" fillId="33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0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0" fontId="45" fillId="15" borderId="13" xfId="0" applyFont="1" applyFill="1" applyBorder="1" applyAlignment="1">
      <alignment/>
    </xf>
    <xf numFmtId="0" fontId="50" fillId="15" borderId="0" xfId="0" applyFont="1" applyFill="1" applyBorder="1" applyAlignment="1">
      <alignment/>
    </xf>
    <xf numFmtId="0" fontId="45" fillId="15" borderId="0" xfId="0" applyFont="1" applyFill="1" applyBorder="1" applyAlignment="1">
      <alignment/>
    </xf>
    <xf numFmtId="0" fontId="45" fillId="15" borderId="14" xfId="0" applyFont="1" applyFill="1" applyBorder="1" applyAlignment="1">
      <alignment/>
    </xf>
    <xf numFmtId="165" fontId="45" fillId="15" borderId="0" xfId="0" applyNumberFormat="1" applyFont="1" applyFill="1" applyBorder="1" applyAlignment="1">
      <alignment/>
    </xf>
    <xf numFmtId="0" fontId="51" fillId="2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165" fontId="10" fillId="2" borderId="0" xfId="0" applyNumberFormat="1" applyFont="1" applyFill="1" applyBorder="1" applyAlignment="1">
      <alignment horizontal="right"/>
    </xf>
    <xf numFmtId="0" fontId="47" fillId="2" borderId="11" xfId="0" applyFont="1" applyFill="1" applyBorder="1" applyAlignment="1">
      <alignment/>
    </xf>
    <xf numFmtId="0" fontId="48" fillId="2" borderId="11" xfId="0" applyFont="1" applyFill="1" applyBorder="1" applyAlignment="1">
      <alignment/>
    </xf>
    <xf numFmtId="0" fontId="51" fillId="2" borderId="11" xfId="0" applyFont="1" applyFill="1" applyBorder="1" applyAlignment="1">
      <alignment/>
    </xf>
    <xf numFmtId="165" fontId="10" fillId="2" borderId="19" xfId="0" applyNumberFormat="1" applyFont="1" applyFill="1" applyBorder="1" applyAlignment="1">
      <alignment/>
    </xf>
    <xf numFmtId="165" fontId="10" fillId="2" borderId="11" xfId="0" applyNumberFormat="1" applyFont="1" applyFill="1" applyBorder="1" applyAlignment="1">
      <alignment/>
    </xf>
    <xf numFmtId="1" fontId="45" fillId="0" borderId="21" xfId="0" applyNumberFormat="1" applyFont="1" applyFill="1" applyBorder="1" applyAlignment="1">
      <alignment/>
    </xf>
    <xf numFmtId="0" fontId="50" fillId="16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164" fontId="48" fillId="34" borderId="22" xfId="0" applyNumberFormat="1" applyFont="1" applyFill="1" applyBorder="1" applyAlignment="1">
      <alignment horizontal="right"/>
    </xf>
    <xf numFmtId="164" fontId="48" fillId="34" borderId="23" xfId="0" applyNumberFormat="1" applyFont="1" applyFill="1" applyBorder="1" applyAlignment="1">
      <alignment horizontal="right"/>
    </xf>
    <xf numFmtId="0" fontId="48" fillId="34" borderId="22" xfId="0" applyFont="1" applyFill="1" applyBorder="1" applyAlignment="1">
      <alignment horizontal="center"/>
    </xf>
    <xf numFmtId="0" fontId="48" fillId="34" borderId="24" xfId="0" applyFont="1" applyFill="1" applyBorder="1" applyAlignment="1">
      <alignment horizontal="center"/>
    </xf>
    <xf numFmtId="0" fontId="48" fillId="34" borderId="23" xfId="0" applyFont="1" applyFill="1" applyBorder="1" applyAlignment="1">
      <alignment horizontal="center"/>
    </xf>
    <xf numFmtId="0" fontId="50" fillId="7" borderId="13" xfId="0" applyFont="1" applyFill="1" applyBorder="1" applyAlignment="1">
      <alignment horizontal="center"/>
    </xf>
    <xf numFmtId="0" fontId="50" fillId="7" borderId="0" xfId="0" applyFont="1" applyFill="1" applyBorder="1" applyAlignment="1">
      <alignment horizontal="center"/>
    </xf>
    <xf numFmtId="0" fontId="50" fillId="7" borderId="14" xfId="0" applyFont="1" applyFill="1" applyBorder="1" applyAlignment="1">
      <alignment horizontal="center"/>
    </xf>
    <xf numFmtId="0" fontId="50" fillId="2" borderId="0" xfId="0" applyFont="1" applyFill="1" applyBorder="1" applyAlignment="1">
      <alignment horizontal="center"/>
    </xf>
    <xf numFmtId="0" fontId="50" fillId="4" borderId="13" xfId="0" applyFont="1" applyFill="1" applyBorder="1" applyAlignment="1">
      <alignment horizontal="center"/>
    </xf>
    <xf numFmtId="0" fontId="50" fillId="4" borderId="0" xfId="0" applyFont="1" applyFill="1" applyBorder="1" applyAlignment="1">
      <alignment horizontal="center"/>
    </xf>
    <xf numFmtId="0" fontId="50" fillId="4" borderId="14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50" fillId="36" borderId="11" xfId="0" applyFont="1" applyFill="1" applyBorder="1" applyAlignment="1">
      <alignment horizontal="center"/>
    </xf>
    <xf numFmtId="0" fontId="50" fillId="36" borderId="12" xfId="0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right"/>
    </xf>
    <xf numFmtId="0" fontId="50" fillId="2" borderId="11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60"/>
  <sheetViews>
    <sheetView tabSelected="1" zoomScalePageLayoutView="0" workbookViewId="0" topLeftCell="A1">
      <selection activeCell="L29" sqref="L29"/>
    </sheetView>
  </sheetViews>
  <sheetFormatPr defaultColWidth="9.140625" defaultRowHeight="15"/>
  <cols>
    <col min="1" max="4" width="9.140625" style="2" customWidth="1"/>
    <col min="5" max="5" width="2.7109375" style="2" customWidth="1"/>
    <col min="6" max="12" width="9.140625" style="2" customWidth="1"/>
    <col min="13" max="13" width="2.7109375" style="2" customWidth="1"/>
    <col min="14" max="16384" width="9.140625" style="2" customWidth="1"/>
  </cols>
  <sheetData>
    <row r="2" spans="2:15" ht="18.75">
      <c r="B2" s="116" t="s">
        <v>12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4" spans="2:4" ht="15.75">
      <c r="B4" s="40" t="s">
        <v>14</v>
      </c>
      <c r="D4" s="2" t="s">
        <v>15</v>
      </c>
    </row>
    <row r="5" ht="15.75">
      <c r="D5" s="2" t="s">
        <v>13</v>
      </c>
    </row>
    <row r="6" ht="16.5" thickBot="1"/>
    <row r="7" spans="2:15" ht="4.5" customHeight="1">
      <c r="B7" s="5"/>
      <c r="C7" s="6"/>
      <c r="D7" s="6"/>
      <c r="E7" s="6"/>
      <c r="F7" s="6"/>
      <c r="G7" s="6"/>
      <c r="H7" s="6"/>
      <c r="I7" s="7"/>
      <c r="K7" s="8"/>
      <c r="L7" s="9"/>
      <c r="M7" s="9"/>
      <c r="N7" s="9"/>
      <c r="O7" s="10"/>
    </row>
    <row r="8" spans="2:15" ht="15.75">
      <c r="B8" s="11"/>
      <c r="C8" s="125" t="s">
        <v>0</v>
      </c>
      <c r="D8" s="125"/>
      <c r="E8" s="125"/>
      <c r="F8" s="125"/>
      <c r="G8" s="125"/>
      <c r="H8" s="125"/>
      <c r="I8" s="12"/>
      <c r="K8" s="126" t="s">
        <v>4</v>
      </c>
      <c r="L8" s="127"/>
      <c r="M8" s="127"/>
      <c r="N8" s="127"/>
      <c r="O8" s="128"/>
    </row>
    <row r="9" spans="2:15" ht="4.5" customHeight="1">
      <c r="B9" s="11"/>
      <c r="C9" s="13"/>
      <c r="D9" s="13"/>
      <c r="E9" s="13"/>
      <c r="F9" s="13"/>
      <c r="G9" s="13"/>
      <c r="H9" s="13"/>
      <c r="I9" s="12"/>
      <c r="K9" s="14"/>
      <c r="L9" s="15"/>
      <c r="M9" s="15"/>
      <c r="N9" s="15"/>
      <c r="O9" s="16"/>
    </row>
    <row r="10" spans="2:15" ht="15.75">
      <c r="B10" s="11"/>
      <c r="C10" s="13" t="s">
        <v>1</v>
      </c>
      <c r="D10" s="13"/>
      <c r="E10" s="17"/>
      <c r="F10" s="119" t="s">
        <v>85</v>
      </c>
      <c r="G10" s="120"/>
      <c r="H10" s="121"/>
      <c r="I10" s="12"/>
      <c r="K10" s="14"/>
      <c r="L10" s="15" t="s">
        <v>5</v>
      </c>
      <c r="M10" s="15"/>
      <c r="N10" s="41">
        <v>0.0625</v>
      </c>
      <c r="O10" s="16"/>
    </row>
    <row r="11" spans="2:15" ht="4.5" customHeight="1" thickBot="1">
      <c r="B11" s="36"/>
      <c r="C11" s="37"/>
      <c r="D11" s="37"/>
      <c r="E11" s="37"/>
      <c r="F11" s="37"/>
      <c r="G11" s="37"/>
      <c r="H11" s="37"/>
      <c r="I11" s="39"/>
      <c r="K11" s="14"/>
      <c r="L11" s="15"/>
      <c r="M11" s="15"/>
      <c r="N11" s="15"/>
      <c r="O11" s="16"/>
    </row>
    <row r="12" spans="2:15" ht="4.5" customHeight="1" thickBot="1">
      <c r="B12" s="11"/>
      <c r="C12" s="13"/>
      <c r="D12" s="13"/>
      <c r="E12" s="13"/>
      <c r="F12" s="13"/>
      <c r="G12" s="13"/>
      <c r="H12" s="13"/>
      <c r="I12" s="12"/>
      <c r="K12" s="14"/>
      <c r="L12" s="15"/>
      <c r="M12" s="15"/>
      <c r="N12" s="15"/>
      <c r="O12" s="16"/>
    </row>
    <row r="13" spans="2:15" ht="15.75">
      <c r="B13" s="5"/>
      <c r="C13" s="109" t="s">
        <v>8</v>
      </c>
      <c r="D13" s="6"/>
      <c r="E13" s="6"/>
      <c r="F13" s="6"/>
      <c r="G13" s="6"/>
      <c r="H13" s="6"/>
      <c r="I13" s="7"/>
      <c r="K13" s="14"/>
      <c r="L13" s="15" t="s">
        <v>6</v>
      </c>
      <c r="M13" s="15"/>
      <c r="N13" s="43">
        <v>0.015</v>
      </c>
      <c r="O13" s="16"/>
    </row>
    <row r="14" spans="2:15" ht="4.5" customHeight="1">
      <c r="B14" s="11"/>
      <c r="C14" s="13"/>
      <c r="D14" s="13"/>
      <c r="E14" s="13"/>
      <c r="F14" s="13"/>
      <c r="G14" s="13"/>
      <c r="H14" s="13"/>
      <c r="I14" s="12"/>
      <c r="K14" s="14"/>
      <c r="L14" s="15"/>
      <c r="M14" s="15"/>
      <c r="N14" s="15"/>
      <c r="O14" s="16"/>
    </row>
    <row r="15" spans="2:15" ht="16.5" thickBot="1">
      <c r="B15" s="11"/>
      <c r="C15" s="13" t="s">
        <v>2</v>
      </c>
      <c r="D15" s="13"/>
      <c r="E15" s="13"/>
      <c r="F15" s="117">
        <v>0.346671</v>
      </c>
      <c r="G15" s="118"/>
      <c r="H15" s="13"/>
      <c r="I15" s="12"/>
      <c r="K15" s="22"/>
      <c r="L15" s="23"/>
      <c r="M15" s="23"/>
      <c r="N15" s="23"/>
      <c r="O15" s="24"/>
    </row>
    <row r="16" spans="2:9" ht="4.5" customHeight="1">
      <c r="B16" s="11"/>
      <c r="C16" s="13"/>
      <c r="D16" s="13"/>
      <c r="E16" s="13"/>
      <c r="F16" s="25"/>
      <c r="G16" s="25"/>
      <c r="H16" s="13"/>
      <c r="I16" s="12"/>
    </row>
    <row r="17" spans="2:9" ht="16.5" thickBot="1">
      <c r="B17" s="11"/>
      <c r="C17" s="13" t="s">
        <v>3</v>
      </c>
      <c r="D17" s="13"/>
      <c r="E17" s="13"/>
      <c r="F17" s="117">
        <v>0.024725</v>
      </c>
      <c r="G17" s="118"/>
      <c r="H17" s="13"/>
      <c r="I17" s="12"/>
    </row>
    <row r="18" spans="2:15" ht="4.5" customHeight="1" thickBot="1">
      <c r="B18" s="36"/>
      <c r="C18" s="37"/>
      <c r="D18" s="37"/>
      <c r="E18" s="37"/>
      <c r="F18" s="38"/>
      <c r="G18" s="38"/>
      <c r="H18" s="37"/>
      <c r="I18" s="39"/>
      <c r="K18" s="26"/>
      <c r="L18" s="27"/>
      <c r="M18" s="27"/>
      <c r="N18" s="27"/>
      <c r="O18" s="28"/>
    </row>
    <row r="19" spans="2:15" ht="15.75">
      <c r="B19" s="5"/>
      <c r="C19" s="109" t="s">
        <v>9</v>
      </c>
      <c r="D19" s="6"/>
      <c r="E19" s="6"/>
      <c r="F19" s="110"/>
      <c r="G19" s="110"/>
      <c r="H19" s="6"/>
      <c r="I19" s="7"/>
      <c r="K19" s="122" t="s">
        <v>7</v>
      </c>
      <c r="L19" s="123"/>
      <c r="M19" s="123"/>
      <c r="N19" s="123"/>
      <c r="O19" s="124"/>
    </row>
    <row r="20" spans="2:15" ht="4.5" customHeight="1">
      <c r="B20" s="11"/>
      <c r="C20" s="13"/>
      <c r="D20" s="13"/>
      <c r="E20" s="13"/>
      <c r="F20" s="25"/>
      <c r="G20" s="25"/>
      <c r="H20" s="13"/>
      <c r="I20" s="12"/>
      <c r="K20" s="29"/>
      <c r="L20" s="30"/>
      <c r="M20" s="30"/>
      <c r="N20" s="30"/>
      <c r="O20" s="31"/>
    </row>
    <row r="21" spans="2:15" ht="15.75">
      <c r="B21" s="11"/>
      <c r="C21" s="13" t="s">
        <v>2</v>
      </c>
      <c r="D21" s="13"/>
      <c r="E21" s="13"/>
      <c r="F21" s="117">
        <v>1.04</v>
      </c>
      <c r="G21" s="118"/>
      <c r="H21" s="13"/>
      <c r="I21" s="12"/>
      <c r="K21" s="29"/>
      <c r="L21" s="30" t="s">
        <v>5</v>
      </c>
      <c r="M21" s="30"/>
      <c r="N21" s="42">
        <v>0.06</v>
      </c>
      <c r="O21" s="31"/>
    </row>
    <row r="22" spans="2:15" ht="4.5" customHeight="1">
      <c r="B22" s="11"/>
      <c r="C22" s="13"/>
      <c r="D22" s="13"/>
      <c r="E22" s="13"/>
      <c r="F22" s="25"/>
      <c r="G22" s="25"/>
      <c r="H22" s="13"/>
      <c r="I22" s="12"/>
      <c r="K22" s="29"/>
      <c r="L22" s="30"/>
      <c r="M22" s="30"/>
      <c r="N22" s="30"/>
      <c r="O22" s="31"/>
    </row>
    <row r="23" spans="2:15" ht="15.75">
      <c r="B23" s="11"/>
      <c r="C23" s="13" t="s">
        <v>3</v>
      </c>
      <c r="D23" s="13"/>
      <c r="E23" s="13"/>
      <c r="F23" s="117">
        <v>0.2882</v>
      </c>
      <c r="G23" s="118"/>
      <c r="H23" s="13"/>
      <c r="I23" s="12"/>
      <c r="K23" s="29"/>
      <c r="L23" s="30" t="s">
        <v>6</v>
      </c>
      <c r="M23" s="30"/>
      <c r="N23" s="43">
        <v>0.015</v>
      </c>
      <c r="O23" s="31"/>
    </row>
    <row r="24" spans="2:15" ht="4.5" customHeight="1" thickBot="1">
      <c r="B24" s="36"/>
      <c r="C24" s="37"/>
      <c r="D24" s="37"/>
      <c r="E24" s="37"/>
      <c r="F24" s="38"/>
      <c r="G24" s="38"/>
      <c r="H24" s="37"/>
      <c r="I24" s="39"/>
      <c r="K24" s="29"/>
      <c r="L24" s="30"/>
      <c r="M24" s="30"/>
      <c r="N24" s="30"/>
      <c r="O24" s="31"/>
    </row>
    <row r="25" spans="2:15" ht="16.5" thickBot="1">
      <c r="B25" s="5"/>
      <c r="C25" s="109" t="s">
        <v>10</v>
      </c>
      <c r="D25" s="6"/>
      <c r="E25" s="6"/>
      <c r="F25" s="110"/>
      <c r="G25" s="110"/>
      <c r="H25" s="6"/>
      <c r="I25" s="7"/>
      <c r="K25" s="32"/>
      <c r="L25" s="33"/>
      <c r="M25" s="33"/>
      <c r="N25" s="33"/>
      <c r="O25" s="34"/>
    </row>
    <row r="26" spans="2:9" ht="4.5" customHeight="1">
      <c r="B26" s="11"/>
      <c r="C26" s="13"/>
      <c r="D26" s="13"/>
      <c r="E26" s="13"/>
      <c r="F26" s="25"/>
      <c r="G26" s="25"/>
      <c r="H26" s="13"/>
      <c r="I26" s="12"/>
    </row>
    <row r="27" spans="2:10" ht="15.75">
      <c r="B27" s="11"/>
      <c r="C27" s="13" t="s">
        <v>2</v>
      </c>
      <c r="D27" s="13"/>
      <c r="E27" s="13"/>
      <c r="F27" s="117">
        <v>0.644</v>
      </c>
      <c r="G27" s="118"/>
      <c r="H27" s="13"/>
      <c r="I27" s="12"/>
      <c r="J27" s="35"/>
    </row>
    <row r="28" spans="2:9" ht="4.5" customHeight="1">
      <c r="B28" s="11"/>
      <c r="C28" s="13"/>
      <c r="D28" s="13"/>
      <c r="E28" s="13"/>
      <c r="F28" s="25"/>
      <c r="G28" s="25"/>
      <c r="H28" s="13"/>
      <c r="I28" s="12"/>
    </row>
    <row r="29" spans="2:9" ht="15.75">
      <c r="B29" s="11"/>
      <c r="C29" s="13" t="s">
        <v>3</v>
      </c>
      <c r="D29" s="13"/>
      <c r="E29" s="13"/>
      <c r="F29" s="117">
        <v>0.1596</v>
      </c>
      <c r="G29" s="118"/>
      <c r="H29" s="13"/>
      <c r="I29" s="12"/>
    </row>
    <row r="30" spans="2:9" ht="4.5" customHeight="1" thickBot="1">
      <c r="B30" s="36"/>
      <c r="C30" s="37"/>
      <c r="D30" s="37"/>
      <c r="E30" s="37"/>
      <c r="F30" s="38"/>
      <c r="G30" s="38"/>
      <c r="H30" s="37"/>
      <c r="I30" s="39"/>
    </row>
    <row r="31" spans="2:9" ht="15.75">
      <c r="B31" s="11"/>
      <c r="C31" s="21" t="s">
        <v>11</v>
      </c>
      <c r="D31" s="13"/>
      <c r="E31" s="13"/>
      <c r="F31" s="25"/>
      <c r="G31" s="25"/>
      <c r="H31" s="13"/>
      <c r="I31" s="12"/>
    </row>
    <row r="32" spans="2:9" ht="4.5" customHeight="1">
      <c r="B32" s="11"/>
      <c r="C32" s="13"/>
      <c r="D32" s="13"/>
      <c r="E32" s="13"/>
      <c r="F32" s="25"/>
      <c r="G32" s="25"/>
      <c r="H32" s="13"/>
      <c r="I32" s="12"/>
    </row>
    <row r="33" spans="2:9" ht="15.75">
      <c r="B33" s="11"/>
      <c r="C33" s="13" t="s">
        <v>2</v>
      </c>
      <c r="D33" s="13"/>
      <c r="E33" s="13"/>
      <c r="F33" s="117">
        <v>0.03</v>
      </c>
      <c r="G33" s="118"/>
      <c r="H33" s="13"/>
      <c r="I33" s="12"/>
    </row>
    <row r="34" spans="2:9" ht="4.5" customHeight="1">
      <c r="B34" s="11"/>
      <c r="C34" s="13"/>
      <c r="D34" s="13"/>
      <c r="E34" s="13"/>
      <c r="F34" s="25"/>
      <c r="G34" s="25"/>
      <c r="H34" s="13"/>
      <c r="I34" s="12"/>
    </row>
    <row r="35" spans="2:9" ht="15.75">
      <c r="B35" s="11"/>
      <c r="C35" s="13" t="s">
        <v>3</v>
      </c>
      <c r="D35" s="13"/>
      <c r="E35" s="13"/>
      <c r="F35" s="117">
        <v>0.64</v>
      </c>
      <c r="G35" s="118"/>
      <c r="H35" s="13"/>
      <c r="I35" s="12"/>
    </row>
    <row r="36" spans="2:9" ht="4.5" customHeight="1" thickBot="1">
      <c r="B36" s="36"/>
      <c r="C36" s="37"/>
      <c r="D36" s="37"/>
      <c r="E36" s="37"/>
      <c r="F36" s="38"/>
      <c r="G36" s="38"/>
      <c r="H36" s="37"/>
      <c r="I36" s="39"/>
    </row>
    <row r="37" spans="2:9" ht="15.75">
      <c r="B37" s="11"/>
      <c r="C37" s="21" t="s">
        <v>81</v>
      </c>
      <c r="D37" s="13"/>
      <c r="E37" s="13"/>
      <c r="F37" s="25"/>
      <c r="G37" s="25"/>
      <c r="H37" s="13"/>
      <c r="I37" s="12"/>
    </row>
    <row r="38" spans="2:9" ht="4.5" customHeight="1">
      <c r="B38" s="11"/>
      <c r="C38" s="13"/>
      <c r="D38" s="13"/>
      <c r="E38" s="13"/>
      <c r="F38" s="25"/>
      <c r="G38" s="25"/>
      <c r="H38" s="13"/>
      <c r="I38" s="12"/>
    </row>
    <row r="39" spans="2:9" ht="15.75">
      <c r="B39" s="11"/>
      <c r="C39" s="13" t="s">
        <v>2</v>
      </c>
      <c r="D39" s="13"/>
      <c r="E39" s="13"/>
      <c r="F39" s="117">
        <v>0.190894</v>
      </c>
      <c r="G39" s="118"/>
      <c r="H39" s="13"/>
      <c r="I39" s="12"/>
    </row>
    <row r="40" spans="2:9" ht="4.5" customHeight="1">
      <c r="B40" s="11"/>
      <c r="C40" s="13"/>
      <c r="D40" s="13"/>
      <c r="E40" s="13"/>
      <c r="F40" s="25"/>
      <c r="G40" s="25"/>
      <c r="H40" s="13"/>
      <c r="I40" s="12"/>
    </row>
    <row r="41" spans="2:9" ht="15.75">
      <c r="B41" s="11"/>
      <c r="C41" s="13" t="s">
        <v>3</v>
      </c>
      <c r="D41" s="13"/>
      <c r="E41" s="13"/>
      <c r="F41" s="117">
        <v>0</v>
      </c>
      <c r="G41" s="118"/>
      <c r="H41" s="13"/>
      <c r="I41" s="12"/>
    </row>
    <row r="42" spans="2:9" ht="4.5" customHeight="1" thickBot="1">
      <c r="B42" s="36"/>
      <c r="C42" s="37"/>
      <c r="D42" s="37"/>
      <c r="E42" s="37"/>
      <c r="F42" s="38"/>
      <c r="G42" s="38"/>
      <c r="H42" s="37"/>
      <c r="I42" s="39"/>
    </row>
    <row r="43" spans="2:9" ht="15.75">
      <c r="B43" s="11"/>
      <c r="C43" s="21" t="s">
        <v>82</v>
      </c>
      <c r="D43" s="13"/>
      <c r="E43" s="13"/>
      <c r="F43" s="25"/>
      <c r="G43" s="25"/>
      <c r="H43" s="13"/>
      <c r="I43" s="12"/>
    </row>
    <row r="44" spans="2:9" ht="4.5" customHeight="1">
      <c r="B44" s="11"/>
      <c r="C44" s="13"/>
      <c r="D44" s="13"/>
      <c r="E44" s="13"/>
      <c r="F44" s="25"/>
      <c r="G44" s="25"/>
      <c r="H44" s="13"/>
      <c r="I44" s="12"/>
    </row>
    <row r="45" spans="2:9" ht="15.75">
      <c r="B45" s="11"/>
      <c r="C45" s="13" t="s">
        <v>2</v>
      </c>
      <c r="D45" s="13"/>
      <c r="E45" s="13"/>
      <c r="F45" s="117">
        <v>0.08</v>
      </c>
      <c r="G45" s="118"/>
      <c r="H45" s="13"/>
      <c r="I45" s="12"/>
    </row>
    <row r="46" spans="2:9" ht="4.5" customHeight="1">
      <c r="B46" s="11"/>
      <c r="C46" s="13"/>
      <c r="D46" s="13"/>
      <c r="E46" s="13"/>
      <c r="F46" s="25"/>
      <c r="G46" s="25"/>
      <c r="H46" s="13"/>
      <c r="I46" s="12"/>
    </row>
    <row r="47" spans="2:9" ht="15.75">
      <c r="B47" s="11"/>
      <c r="C47" s="13" t="s">
        <v>3</v>
      </c>
      <c r="D47" s="13"/>
      <c r="E47" s="13"/>
      <c r="F47" s="117">
        <v>0</v>
      </c>
      <c r="G47" s="118"/>
      <c r="H47" s="13"/>
      <c r="I47" s="12"/>
    </row>
    <row r="48" spans="2:9" ht="4.5" customHeight="1" thickBot="1">
      <c r="B48" s="36"/>
      <c r="C48" s="37"/>
      <c r="D48" s="37"/>
      <c r="E48" s="37"/>
      <c r="F48" s="38"/>
      <c r="G48" s="38"/>
      <c r="H48" s="37"/>
      <c r="I48" s="39"/>
    </row>
    <row r="49" spans="2:9" ht="15.75">
      <c r="B49" s="11"/>
      <c r="C49" s="21" t="s">
        <v>83</v>
      </c>
      <c r="D49" s="13"/>
      <c r="E49" s="13"/>
      <c r="F49" s="25"/>
      <c r="G49" s="25"/>
      <c r="H49" s="13"/>
      <c r="I49" s="12"/>
    </row>
    <row r="50" spans="2:9" ht="4.5" customHeight="1">
      <c r="B50" s="11"/>
      <c r="C50" s="13"/>
      <c r="D50" s="13"/>
      <c r="E50" s="13"/>
      <c r="F50" s="25"/>
      <c r="G50" s="25"/>
      <c r="H50" s="13"/>
      <c r="I50" s="12"/>
    </row>
    <row r="51" spans="2:9" ht="15.75">
      <c r="B51" s="11"/>
      <c r="C51" s="13" t="s">
        <v>2</v>
      </c>
      <c r="D51" s="13"/>
      <c r="E51" s="13"/>
      <c r="F51" s="117">
        <v>0.121</v>
      </c>
      <c r="G51" s="118"/>
      <c r="H51" s="13"/>
      <c r="I51" s="12"/>
    </row>
    <row r="52" spans="2:9" ht="4.5" customHeight="1">
      <c r="B52" s="11"/>
      <c r="C52" s="13"/>
      <c r="D52" s="13"/>
      <c r="E52" s="13"/>
      <c r="F52" s="25"/>
      <c r="G52" s="25"/>
      <c r="H52" s="13"/>
      <c r="I52" s="12"/>
    </row>
    <row r="53" spans="2:9" ht="15.75">
      <c r="B53" s="11"/>
      <c r="C53" s="13" t="s">
        <v>3</v>
      </c>
      <c r="D53" s="13"/>
      <c r="E53" s="13"/>
      <c r="F53" s="117">
        <v>0</v>
      </c>
      <c r="G53" s="118"/>
      <c r="H53" s="13"/>
      <c r="I53" s="12"/>
    </row>
    <row r="54" spans="2:9" ht="4.5" customHeight="1" thickBot="1">
      <c r="B54" s="36"/>
      <c r="C54" s="37"/>
      <c r="D54" s="37"/>
      <c r="E54" s="37"/>
      <c r="F54" s="38"/>
      <c r="G54" s="38"/>
      <c r="H54" s="37"/>
      <c r="I54" s="39"/>
    </row>
    <row r="55" spans="2:9" ht="15.75">
      <c r="B55" s="11"/>
      <c r="C55" s="21" t="s">
        <v>84</v>
      </c>
      <c r="D55" s="13"/>
      <c r="E55" s="13"/>
      <c r="F55" s="25"/>
      <c r="G55" s="25"/>
      <c r="H55" s="13"/>
      <c r="I55" s="12"/>
    </row>
    <row r="56" spans="2:9" ht="3" customHeight="1">
      <c r="B56" s="11"/>
      <c r="C56" s="13"/>
      <c r="D56" s="13"/>
      <c r="E56" s="13"/>
      <c r="F56" s="25"/>
      <c r="G56" s="25"/>
      <c r="H56" s="13"/>
      <c r="I56" s="12"/>
    </row>
    <row r="57" spans="2:9" ht="15.75">
      <c r="B57" s="11"/>
      <c r="C57" s="13" t="s">
        <v>2</v>
      </c>
      <c r="D57" s="13"/>
      <c r="E57" s="13"/>
      <c r="F57" s="117">
        <v>0</v>
      </c>
      <c r="G57" s="118"/>
      <c r="H57" s="13"/>
      <c r="I57" s="12"/>
    </row>
    <row r="58" spans="2:9" ht="3" customHeight="1">
      <c r="B58" s="11"/>
      <c r="C58" s="13"/>
      <c r="D58" s="13"/>
      <c r="E58" s="13"/>
      <c r="F58" s="25"/>
      <c r="G58" s="25"/>
      <c r="H58" s="13"/>
      <c r="I58" s="12"/>
    </row>
    <row r="59" spans="2:9" ht="15.75">
      <c r="B59" s="11"/>
      <c r="C59" s="13" t="s">
        <v>3</v>
      </c>
      <c r="D59" s="13"/>
      <c r="E59" s="13"/>
      <c r="F59" s="117">
        <v>0</v>
      </c>
      <c r="G59" s="118"/>
      <c r="H59" s="13"/>
      <c r="I59" s="12"/>
    </row>
    <row r="60" spans="2:9" ht="3" customHeight="1" thickBot="1">
      <c r="B60" s="36"/>
      <c r="C60" s="37"/>
      <c r="D60" s="37"/>
      <c r="E60" s="37"/>
      <c r="F60" s="38"/>
      <c r="G60" s="38"/>
      <c r="H60" s="37"/>
      <c r="I60" s="39"/>
    </row>
  </sheetData>
  <sheetProtection/>
  <mergeCells count="21">
    <mergeCell ref="F53:G53"/>
    <mergeCell ref="F57:G57"/>
    <mergeCell ref="F59:G59"/>
    <mergeCell ref="F39:G39"/>
    <mergeCell ref="F41:G41"/>
    <mergeCell ref="F45:G45"/>
    <mergeCell ref="F47:G47"/>
    <mergeCell ref="F51:G51"/>
    <mergeCell ref="B2:O2"/>
    <mergeCell ref="F27:G27"/>
    <mergeCell ref="F29:G29"/>
    <mergeCell ref="F33:G33"/>
    <mergeCell ref="F35:G35"/>
    <mergeCell ref="F10:H10"/>
    <mergeCell ref="K19:O19"/>
    <mergeCell ref="F17:G17"/>
    <mergeCell ref="F21:G21"/>
    <mergeCell ref="F23:G23"/>
    <mergeCell ref="F15:G15"/>
    <mergeCell ref="C8:H8"/>
    <mergeCell ref="K8:O8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zoomScalePageLayoutView="0" workbookViewId="0" topLeftCell="A1">
      <selection activeCell="K87" sqref="K87"/>
    </sheetView>
  </sheetViews>
  <sheetFormatPr defaultColWidth="9.140625" defaultRowHeight="15"/>
  <cols>
    <col min="1" max="1" width="9.140625" style="2" customWidth="1"/>
    <col min="2" max="2" width="1.7109375" style="2" customWidth="1"/>
    <col min="3" max="3" width="30.7109375" style="2" customWidth="1"/>
    <col min="4" max="4" width="12.7109375" style="2" customWidth="1"/>
    <col min="5" max="5" width="1.7109375" style="2" customWidth="1"/>
    <col min="6" max="6" width="12.8515625" style="2" customWidth="1"/>
    <col min="7" max="7" width="1.7109375" style="2" customWidth="1"/>
    <col min="8" max="8" width="15.140625" style="2" customWidth="1"/>
    <col min="9" max="9" width="1.7109375" style="2" customWidth="1"/>
    <col min="10" max="16384" width="9.140625" style="2" customWidth="1"/>
  </cols>
  <sheetData>
    <row r="2" spans="2:9" ht="18.75">
      <c r="B2" s="116" t="s">
        <v>56</v>
      </c>
      <c r="C2" s="116"/>
      <c r="D2" s="116"/>
      <c r="E2" s="116"/>
      <c r="F2" s="116"/>
      <c r="G2" s="116"/>
      <c r="H2" s="116"/>
      <c r="I2" s="116"/>
    </row>
    <row r="3" ht="15.75">
      <c r="B3" s="2" t="s">
        <v>63</v>
      </c>
    </row>
    <row r="4" ht="15.75">
      <c r="B4" s="2" t="s">
        <v>64</v>
      </c>
    </row>
    <row r="6" ht="16.5" thickBot="1"/>
    <row r="7" spans="2:9" ht="15.75">
      <c r="B7" s="54"/>
      <c r="C7" s="55" t="s">
        <v>16</v>
      </c>
      <c r="D7" s="56"/>
      <c r="E7" s="56"/>
      <c r="F7" s="56"/>
      <c r="G7" s="56"/>
      <c r="H7" s="56"/>
      <c r="I7" s="57"/>
    </row>
    <row r="8" spans="2:9" ht="3" customHeight="1">
      <c r="B8" s="58"/>
      <c r="C8" s="59"/>
      <c r="D8" s="59"/>
      <c r="E8" s="59"/>
      <c r="F8" s="59"/>
      <c r="G8" s="59"/>
      <c r="H8" s="59"/>
      <c r="I8" s="60"/>
    </row>
    <row r="9" spans="2:9" ht="15.75">
      <c r="B9" s="58"/>
      <c r="C9" s="61" t="s">
        <v>17</v>
      </c>
      <c r="D9" s="62" t="s">
        <v>23</v>
      </c>
      <c r="E9" s="63"/>
      <c r="F9" s="62" t="s">
        <v>24</v>
      </c>
      <c r="G9" s="64"/>
      <c r="H9" s="62" t="s">
        <v>25</v>
      </c>
      <c r="I9" s="60"/>
    </row>
    <row r="10" spans="2:9" ht="3" customHeight="1">
      <c r="B10" s="14"/>
      <c r="C10" s="15"/>
      <c r="D10" s="15"/>
      <c r="E10" s="15"/>
      <c r="F10" s="15"/>
      <c r="G10" s="15"/>
      <c r="H10" s="15"/>
      <c r="I10" s="16"/>
    </row>
    <row r="11" spans="2:9" ht="15.75">
      <c r="B11" s="14"/>
      <c r="C11" s="15" t="s">
        <v>18</v>
      </c>
      <c r="D11" s="44">
        <v>350000</v>
      </c>
      <c r="E11" s="15"/>
      <c r="F11" s="45">
        <v>50</v>
      </c>
      <c r="G11" s="15"/>
      <c r="H11" s="47">
        <f>D11*F11</f>
        <v>17500000</v>
      </c>
      <c r="I11" s="16"/>
    </row>
    <row r="12" spans="2:9" ht="3" customHeight="1">
      <c r="B12" s="14"/>
      <c r="C12" s="15"/>
      <c r="D12" s="47"/>
      <c r="E12" s="15"/>
      <c r="F12" s="48"/>
      <c r="G12" s="15"/>
      <c r="H12" s="15"/>
      <c r="I12" s="16"/>
    </row>
    <row r="13" spans="2:9" ht="15.75">
      <c r="B13" s="14"/>
      <c r="C13" s="15" t="s">
        <v>19</v>
      </c>
      <c r="D13" s="44">
        <v>450000</v>
      </c>
      <c r="E13" s="15"/>
      <c r="F13" s="45">
        <v>50</v>
      </c>
      <c r="G13" s="15"/>
      <c r="H13" s="47">
        <f>D13*F13</f>
        <v>22500000</v>
      </c>
      <c r="I13" s="16"/>
    </row>
    <row r="14" spans="2:9" ht="3" customHeight="1">
      <c r="B14" s="14"/>
      <c r="C14" s="15"/>
      <c r="D14" s="47"/>
      <c r="E14" s="15"/>
      <c r="F14" s="48"/>
      <c r="G14" s="15"/>
      <c r="H14" s="15"/>
      <c r="I14" s="16"/>
    </row>
    <row r="15" spans="2:9" ht="15.75">
      <c r="B15" s="14"/>
      <c r="C15" s="15" t="s">
        <v>20</v>
      </c>
      <c r="D15" s="44">
        <v>0</v>
      </c>
      <c r="E15" s="15"/>
      <c r="F15" s="45">
        <v>0</v>
      </c>
      <c r="G15" s="15"/>
      <c r="H15" s="47">
        <f>D15*F15</f>
        <v>0</v>
      </c>
      <c r="I15" s="16"/>
    </row>
    <row r="16" spans="2:9" ht="3" customHeight="1">
      <c r="B16" s="14"/>
      <c r="C16" s="15"/>
      <c r="D16" s="47"/>
      <c r="E16" s="15"/>
      <c r="F16" s="48"/>
      <c r="G16" s="15"/>
      <c r="H16" s="15"/>
      <c r="I16" s="16"/>
    </row>
    <row r="17" spans="2:9" ht="15.75">
      <c r="B17" s="14"/>
      <c r="C17" s="15" t="s">
        <v>21</v>
      </c>
      <c r="D17" s="44">
        <v>0</v>
      </c>
      <c r="E17" s="15"/>
      <c r="F17" s="45">
        <v>0</v>
      </c>
      <c r="G17" s="15"/>
      <c r="H17" s="47">
        <f>D17*F17</f>
        <v>0</v>
      </c>
      <c r="I17" s="16"/>
    </row>
    <row r="18" spans="2:9" ht="3" customHeight="1">
      <c r="B18" s="14"/>
      <c r="C18" s="15"/>
      <c r="D18" s="47"/>
      <c r="E18" s="15"/>
      <c r="F18" s="48"/>
      <c r="G18" s="15"/>
      <c r="H18" s="15"/>
      <c r="I18" s="16"/>
    </row>
    <row r="19" spans="2:9" ht="15.75">
      <c r="B19" s="14"/>
      <c r="C19" s="15" t="s">
        <v>22</v>
      </c>
      <c r="D19" s="44">
        <v>0</v>
      </c>
      <c r="E19" s="15"/>
      <c r="F19" s="45">
        <v>0</v>
      </c>
      <c r="G19" s="15"/>
      <c r="H19" s="47">
        <f>D19*F19</f>
        <v>0</v>
      </c>
      <c r="I19" s="16"/>
    </row>
    <row r="20" spans="2:9" ht="3" customHeight="1">
      <c r="B20" s="14"/>
      <c r="C20" s="15"/>
      <c r="D20" s="47"/>
      <c r="E20" s="15"/>
      <c r="F20" s="48"/>
      <c r="G20" s="15"/>
      <c r="H20" s="47"/>
      <c r="I20" s="16"/>
    </row>
    <row r="21" spans="2:9" ht="15.75">
      <c r="B21" s="14"/>
      <c r="C21" s="15" t="s">
        <v>26</v>
      </c>
      <c r="D21" s="44">
        <v>0</v>
      </c>
      <c r="E21" s="15"/>
      <c r="F21" s="45">
        <v>0</v>
      </c>
      <c r="G21" s="15"/>
      <c r="H21" s="47">
        <f>D21*F21</f>
        <v>0</v>
      </c>
      <c r="I21" s="16"/>
    </row>
    <row r="22" spans="2:9" ht="3" customHeight="1">
      <c r="B22" s="14"/>
      <c r="C22" s="15"/>
      <c r="D22" s="15"/>
      <c r="E22" s="15"/>
      <c r="F22" s="15"/>
      <c r="G22" s="15"/>
      <c r="H22" s="15"/>
      <c r="I22" s="16"/>
    </row>
    <row r="23" spans="2:9" ht="15.75">
      <c r="B23" s="58"/>
      <c r="C23" s="64" t="s">
        <v>27</v>
      </c>
      <c r="D23" s="62" t="s">
        <v>23</v>
      </c>
      <c r="E23" s="63"/>
      <c r="F23" s="62" t="s">
        <v>24</v>
      </c>
      <c r="G23" s="64"/>
      <c r="H23" s="62" t="s">
        <v>25</v>
      </c>
      <c r="I23" s="60"/>
    </row>
    <row r="24" spans="2:9" ht="3" customHeight="1">
      <c r="B24" s="14"/>
      <c r="C24" s="15"/>
      <c r="D24" s="15"/>
      <c r="E24" s="15"/>
      <c r="F24" s="15"/>
      <c r="G24" s="15"/>
      <c r="H24" s="15"/>
      <c r="I24" s="16"/>
    </row>
    <row r="25" spans="2:9" ht="15.75">
      <c r="B25" s="14"/>
      <c r="C25" s="15" t="s">
        <v>28</v>
      </c>
      <c r="D25" s="47">
        <f>135*800</f>
        <v>108000</v>
      </c>
      <c r="E25" s="15"/>
      <c r="F25" s="46">
        <v>0</v>
      </c>
      <c r="G25" s="15"/>
      <c r="H25" s="47">
        <f>D25*F25</f>
        <v>0</v>
      </c>
      <c r="I25" s="16"/>
    </row>
    <row r="26" spans="2:9" ht="3" customHeight="1">
      <c r="B26" s="14"/>
      <c r="C26" s="15"/>
      <c r="D26" s="47"/>
      <c r="E26" s="15"/>
      <c r="F26" s="49"/>
      <c r="G26" s="15"/>
      <c r="H26" s="15"/>
      <c r="I26" s="16"/>
    </row>
    <row r="27" spans="2:9" ht="15.75">
      <c r="B27" s="14"/>
      <c r="C27" s="15" t="s">
        <v>29</v>
      </c>
      <c r="D27" s="47">
        <f>110*800</f>
        <v>88000</v>
      </c>
      <c r="E27" s="15"/>
      <c r="F27" s="46">
        <v>0</v>
      </c>
      <c r="G27" s="15"/>
      <c r="H27" s="47">
        <f>D27*F27</f>
        <v>0</v>
      </c>
      <c r="I27" s="16"/>
    </row>
    <row r="28" spans="2:9" ht="3" customHeight="1">
      <c r="B28" s="14"/>
      <c r="C28" s="15"/>
      <c r="D28" s="47"/>
      <c r="E28" s="15"/>
      <c r="F28" s="49"/>
      <c r="G28" s="15"/>
      <c r="H28" s="15"/>
      <c r="I28" s="16"/>
    </row>
    <row r="29" spans="2:9" ht="15.75">
      <c r="B29" s="14"/>
      <c r="C29" s="15" t="s">
        <v>31</v>
      </c>
      <c r="D29" s="47">
        <f>135*1000</f>
        <v>135000</v>
      </c>
      <c r="E29" s="15"/>
      <c r="F29" s="46">
        <v>100</v>
      </c>
      <c r="G29" s="15"/>
      <c r="H29" s="47">
        <f>D29*F29</f>
        <v>13500000</v>
      </c>
      <c r="I29" s="16"/>
    </row>
    <row r="30" spans="2:9" ht="3" customHeight="1">
      <c r="B30" s="14"/>
      <c r="C30" s="15"/>
      <c r="D30" s="47"/>
      <c r="E30" s="15"/>
      <c r="F30" s="49"/>
      <c r="G30" s="15"/>
      <c r="H30" s="15"/>
      <c r="I30" s="16"/>
    </row>
    <row r="31" spans="2:9" ht="15.75">
      <c r="B31" s="14"/>
      <c r="C31" s="15" t="s">
        <v>32</v>
      </c>
      <c r="D31" s="47">
        <f>110*1000</f>
        <v>110000</v>
      </c>
      <c r="E31" s="15"/>
      <c r="F31" s="46">
        <v>0</v>
      </c>
      <c r="G31" s="15"/>
      <c r="H31" s="47">
        <f>D31*F31</f>
        <v>0</v>
      </c>
      <c r="I31" s="16"/>
    </row>
    <row r="32" spans="2:9" ht="3" customHeight="1">
      <c r="B32" s="14"/>
      <c r="C32" s="15"/>
      <c r="D32" s="47"/>
      <c r="E32" s="15"/>
      <c r="F32" s="49"/>
      <c r="G32" s="15"/>
      <c r="H32" s="15"/>
      <c r="I32" s="16"/>
    </row>
    <row r="33" spans="2:9" ht="15.75">
      <c r="B33" s="14"/>
      <c r="C33" s="15" t="s">
        <v>30</v>
      </c>
      <c r="D33" s="47">
        <f>140*1200</f>
        <v>168000</v>
      </c>
      <c r="E33" s="15"/>
      <c r="F33" s="46">
        <v>0</v>
      </c>
      <c r="G33" s="15"/>
      <c r="H33" s="47">
        <f>D33*F33</f>
        <v>0</v>
      </c>
      <c r="I33" s="16"/>
    </row>
    <row r="34" spans="2:9" ht="3" customHeight="1">
      <c r="B34" s="14"/>
      <c r="C34" s="15"/>
      <c r="D34" s="47"/>
      <c r="E34" s="15"/>
      <c r="F34" s="49"/>
      <c r="G34" s="15"/>
      <c r="H34" s="15"/>
      <c r="I34" s="16"/>
    </row>
    <row r="35" spans="2:9" ht="15.75">
      <c r="B35" s="14"/>
      <c r="C35" s="15" t="s">
        <v>33</v>
      </c>
      <c r="D35" s="47">
        <f>130*1200</f>
        <v>156000</v>
      </c>
      <c r="E35" s="15"/>
      <c r="F35" s="46">
        <v>0</v>
      </c>
      <c r="G35" s="15"/>
      <c r="H35" s="47">
        <f>D35*F35</f>
        <v>0</v>
      </c>
      <c r="I35" s="16"/>
    </row>
    <row r="36" spans="2:9" ht="3" customHeight="1">
      <c r="B36" s="14"/>
      <c r="C36" s="15"/>
      <c r="D36" s="15"/>
      <c r="E36" s="15"/>
      <c r="F36" s="49"/>
      <c r="G36" s="15"/>
      <c r="H36" s="15"/>
      <c r="I36" s="16"/>
    </row>
    <row r="37" spans="2:9" ht="15.75">
      <c r="B37" s="58"/>
      <c r="C37" s="64" t="s">
        <v>34</v>
      </c>
      <c r="D37" s="62" t="s">
        <v>23</v>
      </c>
      <c r="E37" s="63"/>
      <c r="F37" s="65" t="s">
        <v>35</v>
      </c>
      <c r="G37" s="64"/>
      <c r="H37" s="62" t="s">
        <v>25</v>
      </c>
      <c r="I37" s="60"/>
    </row>
    <row r="38" spans="2:9" ht="3" customHeight="1">
      <c r="B38" s="14"/>
      <c r="C38" s="15"/>
      <c r="D38" s="15"/>
      <c r="E38" s="15"/>
      <c r="F38" s="49"/>
      <c r="G38" s="15"/>
      <c r="H38" s="15"/>
      <c r="I38" s="16"/>
    </row>
    <row r="39" spans="2:9" ht="15.75">
      <c r="B39" s="14"/>
      <c r="C39" s="15" t="s">
        <v>36</v>
      </c>
      <c r="D39" s="47">
        <v>130</v>
      </c>
      <c r="E39" s="15"/>
      <c r="F39" s="46">
        <v>0</v>
      </c>
      <c r="G39" s="15"/>
      <c r="H39" s="47">
        <f>D39*F39</f>
        <v>0</v>
      </c>
      <c r="I39" s="16"/>
    </row>
    <row r="40" spans="2:9" ht="3" customHeight="1">
      <c r="B40" s="14"/>
      <c r="C40" s="15"/>
      <c r="D40" s="47"/>
      <c r="E40" s="15"/>
      <c r="F40" s="49"/>
      <c r="G40" s="15"/>
      <c r="H40" s="15"/>
      <c r="I40" s="16"/>
    </row>
    <row r="41" spans="2:9" ht="15.75">
      <c r="B41" s="14"/>
      <c r="C41" s="50" t="s">
        <v>37</v>
      </c>
      <c r="D41" s="47">
        <v>131</v>
      </c>
      <c r="E41" s="15"/>
      <c r="F41" s="46">
        <v>100000</v>
      </c>
      <c r="G41" s="15"/>
      <c r="H41" s="47">
        <f>D41*F41</f>
        <v>13100000</v>
      </c>
      <c r="I41" s="16"/>
    </row>
    <row r="42" spans="2:9" ht="3" customHeight="1">
      <c r="B42" s="14"/>
      <c r="C42" s="15"/>
      <c r="D42" s="47"/>
      <c r="E42" s="15"/>
      <c r="F42" s="49"/>
      <c r="G42" s="15"/>
      <c r="H42" s="15"/>
      <c r="I42" s="16"/>
    </row>
    <row r="43" spans="2:9" ht="15.75">
      <c r="B43" s="14"/>
      <c r="C43" s="15" t="s">
        <v>38</v>
      </c>
      <c r="D43" s="47">
        <v>126</v>
      </c>
      <c r="E43" s="15"/>
      <c r="F43" s="46">
        <v>0</v>
      </c>
      <c r="G43" s="15"/>
      <c r="H43" s="47">
        <f>D43*F43</f>
        <v>0</v>
      </c>
      <c r="I43" s="16"/>
    </row>
    <row r="44" spans="2:9" ht="3" customHeight="1">
      <c r="B44" s="14"/>
      <c r="C44" s="15"/>
      <c r="D44" s="47"/>
      <c r="E44" s="15"/>
      <c r="F44" s="49"/>
      <c r="G44" s="15"/>
      <c r="H44" s="15"/>
      <c r="I44" s="16"/>
    </row>
    <row r="45" spans="2:9" ht="15.75">
      <c r="B45" s="14"/>
      <c r="C45" s="15" t="s">
        <v>39</v>
      </c>
      <c r="D45" s="47">
        <v>111</v>
      </c>
      <c r="E45" s="15"/>
      <c r="F45" s="46">
        <v>0</v>
      </c>
      <c r="G45" s="15"/>
      <c r="H45" s="47">
        <f>D45*F45</f>
        <v>0</v>
      </c>
      <c r="I45" s="16"/>
    </row>
    <row r="46" spans="2:9" ht="3" customHeight="1">
      <c r="B46" s="14"/>
      <c r="C46" s="15"/>
      <c r="D46" s="47"/>
      <c r="E46" s="15"/>
      <c r="F46" s="49"/>
      <c r="G46" s="15"/>
      <c r="H46" s="47"/>
      <c r="I46" s="16"/>
    </row>
    <row r="47" spans="2:9" ht="15.75">
      <c r="B47" s="14"/>
      <c r="C47" s="15" t="s">
        <v>45</v>
      </c>
      <c r="D47" s="47">
        <v>151</v>
      </c>
      <c r="E47" s="15"/>
      <c r="F47" s="46">
        <v>0</v>
      </c>
      <c r="G47" s="15"/>
      <c r="H47" s="47">
        <f>D47*F47</f>
        <v>0</v>
      </c>
      <c r="I47" s="16"/>
    </row>
    <row r="48" spans="2:9" ht="3" customHeight="1">
      <c r="B48" s="14"/>
      <c r="C48" s="15"/>
      <c r="D48" s="15"/>
      <c r="E48" s="15"/>
      <c r="F48" s="15"/>
      <c r="G48" s="15"/>
      <c r="H48" s="15"/>
      <c r="I48" s="16"/>
    </row>
    <row r="49" spans="2:9" ht="15.75">
      <c r="B49" s="58"/>
      <c r="C49" s="64" t="s">
        <v>40</v>
      </c>
      <c r="D49" s="62" t="s">
        <v>23</v>
      </c>
      <c r="E49" s="63"/>
      <c r="F49" s="65" t="s">
        <v>35</v>
      </c>
      <c r="G49" s="64"/>
      <c r="H49" s="62" t="s">
        <v>25</v>
      </c>
      <c r="I49" s="60"/>
    </row>
    <row r="50" spans="2:9" ht="3" customHeight="1">
      <c r="B50" s="14"/>
      <c r="C50" s="15"/>
      <c r="D50" s="15"/>
      <c r="E50" s="15"/>
      <c r="F50" s="15"/>
      <c r="G50" s="15"/>
      <c r="H50" s="15"/>
      <c r="I50" s="16"/>
    </row>
    <row r="51" spans="2:9" ht="15.75">
      <c r="B51" s="14"/>
      <c r="C51" s="15" t="s">
        <v>44</v>
      </c>
      <c r="D51" s="47">
        <v>83</v>
      </c>
      <c r="E51" s="15"/>
      <c r="F51" s="45">
        <v>0</v>
      </c>
      <c r="G51" s="15"/>
      <c r="H51" s="47">
        <f>D51*F51</f>
        <v>0</v>
      </c>
      <c r="I51" s="16"/>
    </row>
    <row r="52" spans="2:9" ht="3" customHeight="1">
      <c r="B52" s="14"/>
      <c r="C52" s="15"/>
      <c r="D52" s="47"/>
      <c r="E52" s="15"/>
      <c r="F52" s="48"/>
      <c r="G52" s="15"/>
      <c r="H52" s="15"/>
      <c r="I52" s="16"/>
    </row>
    <row r="53" spans="2:9" ht="15.75">
      <c r="B53" s="14"/>
      <c r="C53" s="15" t="s">
        <v>41</v>
      </c>
      <c r="D53" s="47">
        <v>85</v>
      </c>
      <c r="E53" s="15"/>
      <c r="F53" s="45">
        <v>0</v>
      </c>
      <c r="G53" s="15"/>
      <c r="H53" s="47">
        <f>D53*F53</f>
        <v>0</v>
      </c>
      <c r="I53" s="16"/>
    </row>
    <row r="54" spans="2:9" ht="3" customHeight="1">
      <c r="B54" s="14"/>
      <c r="C54" s="15"/>
      <c r="D54" s="47"/>
      <c r="E54" s="15"/>
      <c r="F54" s="48"/>
      <c r="G54" s="15"/>
      <c r="H54" s="15"/>
      <c r="I54" s="16"/>
    </row>
    <row r="55" spans="2:9" ht="15.75">
      <c r="B55" s="14"/>
      <c r="C55" s="15" t="s">
        <v>42</v>
      </c>
      <c r="D55" s="47">
        <v>88</v>
      </c>
      <c r="E55" s="15"/>
      <c r="F55" s="45">
        <v>0</v>
      </c>
      <c r="G55" s="15"/>
      <c r="H55" s="47">
        <f>D55*F55</f>
        <v>0</v>
      </c>
      <c r="I55" s="16"/>
    </row>
    <row r="56" spans="2:9" ht="3" customHeight="1">
      <c r="B56" s="14"/>
      <c r="C56" s="15"/>
      <c r="D56" s="47"/>
      <c r="E56" s="15"/>
      <c r="F56" s="48"/>
      <c r="G56" s="15"/>
      <c r="H56" s="15"/>
      <c r="I56" s="16"/>
    </row>
    <row r="57" spans="2:9" ht="15.75">
      <c r="B57" s="14"/>
      <c r="C57" s="15" t="s">
        <v>43</v>
      </c>
      <c r="D57" s="47">
        <v>77</v>
      </c>
      <c r="E57" s="15"/>
      <c r="F57" s="45">
        <v>0</v>
      </c>
      <c r="G57" s="15"/>
      <c r="H57" s="47">
        <f>D57*F57</f>
        <v>0</v>
      </c>
      <c r="I57" s="16"/>
    </row>
    <row r="58" spans="2:9" ht="3" customHeight="1">
      <c r="B58" s="14"/>
      <c r="C58" s="15"/>
      <c r="D58" s="47"/>
      <c r="E58" s="15"/>
      <c r="F58" s="48"/>
      <c r="G58" s="15"/>
      <c r="H58" s="15"/>
      <c r="I58" s="16"/>
    </row>
    <row r="59" spans="2:9" ht="15.75">
      <c r="B59" s="14"/>
      <c r="C59" s="15" t="s">
        <v>46</v>
      </c>
      <c r="D59" s="47">
        <v>144</v>
      </c>
      <c r="E59" s="15"/>
      <c r="F59" s="45">
        <v>5000</v>
      </c>
      <c r="G59" s="15"/>
      <c r="H59" s="47">
        <f>D59*F59</f>
        <v>720000</v>
      </c>
      <c r="I59" s="16"/>
    </row>
    <row r="60" spans="2:9" ht="3" customHeight="1">
      <c r="B60" s="14"/>
      <c r="C60" s="15"/>
      <c r="D60" s="47"/>
      <c r="E60" s="15"/>
      <c r="F60" s="48"/>
      <c r="G60" s="15"/>
      <c r="H60" s="15"/>
      <c r="I60" s="16"/>
    </row>
    <row r="61" spans="2:9" ht="15.75">
      <c r="B61" s="14"/>
      <c r="C61" s="15" t="s">
        <v>47</v>
      </c>
      <c r="D61" s="47">
        <v>141</v>
      </c>
      <c r="E61" s="15"/>
      <c r="F61" s="45">
        <v>0</v>
      </c>
      <c r="G61" s="15"/>
      <c r="H61" s="47">
        <f>D61*F61</f>
        <v>0</v>
      </c>
      <c r="I61" s="16"/>
    </row>
    <row r="62" spans="2:9" ht="3" customHeight="1">
      <c r="B62" s="14"/>
      <c r="C62" s="15"/>
      <c r="D62" s="47"/>
      <c r="E62" s="15"/>
      <c r="F62" s="48"/>
      <c r="G62" s="15"/>
      <c r="H62" s="47"/>
      <c r="I62" s="16"/>
    </row>
    <row r="63" spans="2:9" ht="15.75">
      <c r="B63" s="58"/>
      <c r="C63" s="64" t="s">
        <v>57</v>
      </c>
      <c r="D63" s="73" t="s">
        <v>23</v>
      </c>
      <c r="E63" s="59"/>
      <c r="F63" s="72" t="s">
        <v>62</v>
      </c>
      <c r="G63" s="59"/>
      <c r="H63" s="62" t="s">
        <v>25</v>
      </c>
      <c r="I63" s="60"/>
    </row>
    <row r="64" spans="2:9" ht="3" customHeight="1">
      <c r="B64" s="14"/>
      <c r="C64" s="53"/>
      <c r="D64" s="47"/>
      <c r="E64" s="15"/>
      <c r="F64" s="48"/>
      <c r="G64" s="15"/>
      <c r="H64" s="47"/>
      <c r="I64" s="16"/>
    </row>
    <row r="65" spans="2:9" ht="15.75">
      <c r="B65" s="14"/>
      <c r="C65" s="15" t="s">
        <v>58</v>
      </c>
      <c r="D65" s="47">
        <v>48000</v>
      </c>
      <c r="E65" s="15"/>
      <c r="F65" s="45">
        <v>0</v>
      </c>
      <c r="G65" s="15"/>
      <c r="H65" s="47">
        <f>D65*F65</f>
        <v>0</v>
      </c>
      <c r="I65" s="16"/>
    </row>
    <row r="66" spans="2:9" ht="3" customHeight="1">
      <c r="B66" s="14"/>
      <c r="C66" s="15"/>
      <c r="D66" s="47"/>
      <c r="E66" s="15"/>
      <c r="F66" s="48"/>
      <c r="G66" s="15"/>
      <c r="H66" s="47"/>
      <c r="I66" s="16"/>
    </row>
    <row r="67" spans="2:9" ht="15.75">
      <c r="B67" s="14"/>
      <c r="C67" s="15" t="s">
        <v>59</v>
      </c>
      <c r="D67" s="47">
        <v>73000</v>
      </c>
      <c r="E67" s="15"/>
      <c r="F67" s="45">
        <v>100</v>
      </c>
      <c r="G67" s="15"/>
      <c r="H67" s="47">
        <f>D67*F67</f>
        <v>7300000</v>
      </c>
      <c r="I67" s="16"/>
    </row>
    <row r="68" spans="2:9" ht="3" customHeight="1">
      <c r="B68" s="14"/>
      <c r="C68" s="15"/>
      <c r="D68" s="47"/>
      <c r="E68" s="15"/>
      <c r="F68" s="48"/>
      <c r="G68" s="15"/>
      <c r="H68" s="47"/>
      <c r="I68" s="16"/>
    </row>
    <row r="69" spans="2:9" ht="15.75">
      <c r="B69" s="14"/>
      <c r="C69" s="15" t="s">
        <v>60</v>
      </c>
      <c r="D69" s="47">
        <v>145000</v>
      </c>
      <c r="E69" s="15"/>
      <c r="F69" s="45">
        <v>0</v>
      </c>
      <c r="G69" s="15"/>
      <c r="H69" s="47">
        <f>D69*F69</f>
        <v>0</v>
      </c>
      <c r="I69" s="16"/>
    </row>
    <row r="70" spans="2:9" ht="3" customHeight="1">
      <c r="B70" s="14"/>
      <c r="C70" s="15"/>
      <c r="D70" s="47"/>
      <c r="E70" s="15"/>
      <c r="F70" s="48"/>
      <c r="G70" s="15"/>
      <c r="H70" s="47"/>
      <c r="I70" s="16"/>
    </row>
    <row r="71" spans="2:9" ht="15.75">
      <c r="B71" s="14"/>
      <c r="C71" s="15" t="s">
        <v>61</v>
      </c>
      <c r="D71" s="47">
        <v>480000</v>
      </c>
      <c r="E71" s="15"/>
      <c r="F71" s="45">
        <v>0</v>
      </c>
      <c r="G71" s="15"/>
      <c r="H71" s="47">
        <f>D71*F71</f>
        <v>0</v>
      </c>
      <c r="I71" s="16"/>
    </row>
    <row r="72" spans="2:9" ht="3" customHeight="1">
      <c r="B72" s="14"/>
      <c r="C72" s="15"/>
      <c r="D72" s="15"/>
      <c r="E72" s="15"/>
      <c r="F72" s="15"/>
      <c r="G72" s="15"/>
      <c r="H72" s="15"/>
      <c r="I72" s="16"/>
    </row>
    <row r="73" spans="2:9" ht="15.75">
      <c r="B73" s="58"/>
      <c r="C73" s="64" t="s">
        <v>48</v>
      </c>
      <c r="D73" s="62" t="s">
        <v>23</v>
      </c>
      <c r="E73" s="63"/>
      <c r="F73" s="65" t="s">
        <v>35</v>
      </c>
      <c r="G73" s="64"/>
      <c r="H73" s="62" t="s">
        <v>25</v>
      </c>
      <c r="I73" s="60"/>
    </row>
    <row r="74" spans="2:9" ht="3" customHeight="1">
      <c r="B74" s="14"/>
      <c r="C74" s="15"/>
      <c r="D74" s="15"/>
      <c r="E74" s="15"/>
      <c r="F74" s="15"/>
      <c r="G74" s="15"/>
      <c r="H74" s="15"/>
      <c r="I74" s="16"/>
    </row>
    <row r="75" spans="2:9" ht="15.75">
      <c r="B75" s="14"/>
      <c r="C75" s="15" t="s">
        <v>36</v>
      </c>
      <c r="D75" s="47">
        <v>68</v>
      </c>
      <c r="E75" s="15"/>
      <c r="F75" s="45">
        <v>0</v>
      </c>
      <c r="G75" s="15"/>
      <c r="H75" s="47">
        <f>D75*F75</f>
        <v>0</v>
      </c>
      <c r="I75" s="16"/>
    </row>
    <row r="76" spans="2:9" ht="3" customHeight="1">
      <c r="B76" s="14"/>
      <c r="C76" s="15"/>
      <c r="D76" s="47"/>
      <c r="E76" s="15"/>
      <c r="F76" s="48"/>
      <c r="G76" s="15"/>
      <c r="H76" s="15"/>
      <c r="I76" s="16"/>
    </row>
    <row r="77" spans="2:9" ht="15.75">
      <c r="B77" s="14"/>
      <c r="C77" s="15" t="s">
        <v>49</v>
      </c>
      <c r="D77" s="47">
        <v>90</v>
      </c>
      <c r="E77" s="15"/>
      <c r="F77" s="45">
        <v>0</v>
      </c>
      <c r="G77" s="15"/>
      <c r="H77" s="47">
        <f>D77*F77</f>
        <v>0</v>
      </c>
      <c r="I77" s="16"/>
    </row>
    <row r="78" spans="2:9" ht="3" customHeight="1">
      <c r="B78" s="14"/>
      <c r="C78" s="15"/>
      <c r="D78" s="15"/>
      <c r="E78" s="15"/>
      <c r="F78" s="15"/>
      <c r="G78" s="15"/>
      <c r="H78" s="15"/>
      <c r="I78" s="16"/>
    </row>
    <row r="79" spans="2:9" ht="15.75">
      <c r="B79" s="58"/>
      <c r="C79" s="64" t="s">
        <v>50</v>
      </c>
      <c r="D79" s="59"/>
      <c r="E79" s="59"/>
      <c r="F79" s="59"/>
      <c r="G79" s="59"/>
      <c r="H79" s="62" t="s">
        <v>25</v>
      </c>
      <c r="I79" s="60"/>
    </row>
    <row r="80" spans="2:9" ht="3" customHeight="1">
      <c r="B80" s="14"/>
      <c r="C80" s="15"/>
      <c r="D80" s="15"/>
      <c r="E80" s="15"/>
      <c r="F80" s="15"/>
      <c r="G80" s="15"/>
      <c r="H80" s="15"/>
      <c r="I80" s="16"/>
    </row>
    <row r="81" spans="2:9" ht="15.75">
      <c r="B81" s="14"/>
      <c r="C81" s="15" t="s">
        <v>51</v>
      </c>
      <c r="D81" s="15"/>
      <c r="E81" s="15"/>
      <c r="F81" s="15"/>
      <c r="G81" s="15"/>
      <c r="H81" s="44">
        <v>0</v>
      </c>
      <c r="I81" s="16"/>
    </row>
    <row r="82" spans="2:9" ht="3" customHeight="1">
      <c r="B82" s="14"/>
      <c r="C82" s="15"/>
      <c r="D82" s="15"/>
      <c r="E82" s="15"/>
      <c r="F82" s="15"/>
      <c r="G82" s="15"/>
      <c r="H82" s="47"/>
      <c r="I82" s="16"/>
    </row>
    <row r="83" spans="2:9" ht="15.75">
      <c r="B83" s="14"/>
      <c r="C83" s="15" t="s">
        <v>52</v>
      </c>
      <c r="D83" s="15"/>
      <c r="E83" s="15"/>
      <c r="F83" s="15"/>
      <c r="G83" s="15"/>
      <c r="H83" s="44">
        <v>0</v>
      </c>
      <c r="I83" s="16"/>
    </row>
    <row r="84" spans="2:9" ht="3" customHeight="1">
      <c r="B84" s="14"/>
      <c r="C84" s="15"/>
      <c r="D84" s="15"/>
      <c r="E84" s="15"/>
      <c r="F84" s="15"/>
      <c r="G84" s="15"/>
      <c r="H84" s="47"/>
      <c r="I84" s="16"/>
    </row>
    <row r="85" spans="2:9" ht="15.75">
      <c r="B85" s="58"/>
      <c r="C85" s="64" t="s">
        <v>86</v>
      </c>
      <c r="D85" s="62" t="s">
        <v>23</v>
      </c>
      <c r="E85" s="59"/>
      <c r="F85" s="115" t="s">
        <v>90</v>
      </c>
      <c r="G85" s="59"/>
      <c r="H85" s="62" t="s">
        <v>25</v>
      </c>
      <c r="I85" s="60"/>
    </row>
    <row r="86" spans="2:9" ht="3" customHeight="1">
      <c r="B86" s="14"/>
      <c r="C86" s="15"/>
      <c r="D86" s="15"/>
      <c r="E86" s="15"/>
      <c r="F86" s="15"/>
      <c r="G86" s="15"/>
      <c r="H86" s="47"/>
      <c r="I86" s="16"/>
    </row>
    <row r="87" spans="2:9" ht="15.75">
      <c r="B87" s="14"/>
      <c r="C87" s="15" t="s">
        <v>87</v>
      </c>
      <c r="D87" s="47">
        <v>1200</v>
      </c>
      <c r="E87" s="15"/>
      <c r="F87" s="114">
        <v>0</v>
      </c>
      <c r="G87" s="15"/>
      <c r="H87" s="47">
        <f>D87*F87</f>
        <v>0</v>
      </c>
      <c r="I87" s="16"/>
    </row>
    <row r="88" spans="2:9" ht="3" customHeight="1">
      <c r="B88" s="14"/>
      <c r="C88" s="15"/>
      <c r="D88" s="15"/>
      <c r="E88" s="15"/>
      <c r="F88" s="15"/>
      <c r="G88" s="15"/>
      <c r="H88" s="47"/>
      <c r="I88" s="16"/>
    </row>
    <row r="89" spans="2:9" ht="15.75">
      <c r="B89" s="14"/>
      <c r="C89" s="15" t="s">
        <v>88</v>
      </c>
      <c r="D89" s="47">
        <v>15000</v>
      </c>
      <c r="E89" s="15"/>
      <c r="F89" s="114">
        <v>300</v>
      </c>
      <c r="G89" s="15"/>
      <c r="H89" s="47">
        <f>D89*F89</f>
        <v>4500000</v>
      </c>
      <c r="I89" s="16"/>
    </row>
    <row r="90" spans="2:9" ht="3" customHeight="1">
      <c r="B90" s="14"/>
      <c r="C90" s="15"/>
      <c r="D90" s="15"/>
      <c r="E90" s="15"/>
      <c r="F90" s="15"/>
      <c r="G90" s="15"/>
      <c r="H90" s="47"/>
      <c r="I90" s="16"/>
    </row>
    <row r="91" spans="2:9" ht="15.75">
      <c r="B91" s="14"/>
      <c r="C91" s="15" t="s">
        <v>89</v>
      </c>
      <c r="D91" s="47">
        <v>30000</v>
      </c>
      <c r="E91" s="15"/>
      <c r="F91" s="114">
        <v>0</v>
      </c>
      <c r="G91" s="15"/>
      <c r="H91" s="47">
        <f>D91*F91</f>
        <v>0</v>
      </c>
      <c r="I91" s="16"/>
    </row>
    <row r="92" spans="2:9" ht="3" customHeight="1">
      <c r="B92" s="14"/>
      <c r="C92" s="15"/>
      <c r="D92" s="15"/>
      <c r="E92" s="15"/>
      <c r="F92" s="15"/>
      <c r="G92" s="15"/>
      <c r="H92" s="15"/>
      <c r="I92" s="16"/>
    </row>
    <row r="93" spans="2:9" ht="15.75">
      <c r="B93" s="58"/>
      <c r="C93" s="64" t="s">
        <v>53</v>
      </c>
      <c r="D93" s="59"/>
      <c r="E93" s="59"/>
      <c r="F93" s="59"/>
      <c r="G93" s="59"/>
      <c r="H93" s="66">
        <f>SUM(H11:H92)</f>
        <v>79120000</v>
      </c>
      <c r="I93" s="60"/>
    </row>
    <row r="94" spans="2:9" ht="3" customHeight="1">
      <c r="B94" s="74"/>
      <c r="C94" s="75"/>
      <c r="D94" s="76"/>
      <c r="E94" s="76"/>
      <c r="F94" s="76"/>
      <c r="G94" s="76"/>
      <c r="H94" s="77"/>
      <c r="I94" s="78"/>
    </row>
    <row r="95" spans="2:9" ht="15.75">
      <c r="B95" s="74"/>
      <c r="C95" s="107" t="s">
        <v>54</v>
      </c>
      <c r="D95" s="76"/>
      <c r="E95" s="76"/>
      <c r="F95" s="76"/>
      <c r="G95" s="76"/>
      <c r="H95" s="44">
        <v>0</v>
      </c>
      <c r="I95" s="78"/>
    </row>
    <row r="96" spans="2:9" ht="3" customHeight="1">
      <c r="B96" s="74"/>
      <c r="C96" s="76"/>
      <c r="D96" s="76"/>
      <c r="E96" s="76"/>
      <c r="F96" s="76"/>
      <c r="G96" s="76"/>
      <c r="H96" s="76"/>
      <c r="I96" s="78"/>
    </row>
    <row r="97" spans="2:9" ht="16.5" thickBot="1">
      <c r="B97" s="67"/>
      <c r="C97" s="68" t="s">
        <v>55</v>
      </c>
      <c r="D97" s="69"/>
      <c r="E97" s="69"/>
      <c r="F97" s="69"/>
      <c r="G97" s="69"/>
      <c r="H97" s="70">
        <f>H93-H95</f>
        <v>79120000</v>
      </c>
      <c r="I97" s="71"/>
    </row>
  </sheetData>
  <sheetProtection/>
  <mergeCells count="1"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33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9.140625" style="2" customWidth="1"/>
    <col min="2" max="2" width="1.7109375" style="2" customWidth="1"/>
    <col min="3" max="3" width="3.7109375" style="2" customWidth="1"/>
    <col min="4" max="4" width="29.28125" style="2" customWidth="1"/>
    <col min="5" max="5" width="16.421875" style="2" customWidth="1"/>
    <col min="6" max="6" width="1.7109375" style="2" customWidth="1"/>
    <col min="7" max="16384" width="9.140625" style="2" customWidth="1"/>
  </cols>
  <sheetData>
    <row r="1" ht="16.5" thickBot="1"/>
    <row r="2" spans="2:6" ht="15.75">
      <c r="B2" s="129" t="s">
        <v>78</v>
      </c>
      <c r="C2" s="130"/>
      <c r="D2" s="130"/>
      <c r="E2" s="130"/>
      <c r="F2" s="131"/>
    </row>
    <row r="3" spans="2:6" ht="3" customHeight="1">
      <c r="B3" s="98"/>
      <c r="C3" s="99"/>
      <c r="D3" s="99"/>
      <c r="E3" s="99"/>
      <c r="F3" s="100"/>
    </row>
    <row r="4" spans="2:6" ht="15.75">
      <c r="B4" s="101"/>
      <c r="C4" s="102" t="s">
        <v>73</v>
      </c>
      <c r="D4" s="103"/>
      <c r="E4" s="103"/>
      <c r="F4" s="104"/>
    </row>
    <row r="5" spans="2:6" ht="3" customHeight="1">
      <c r="B5" s="101"/>
      <c r="C5" s="103"/>
      <c r="D5" s="103"/>
      <c r="E5" s="103"/>
      <c r="F5" s="104"/>
    </row>
    <row r="6" spans="2:6" ht="15.75">
      <c r="B6" s="79"/>
      <c r="C6" s="51"/>
      <c r="D6" s="51" t="s">
        <v>8</v>
      </c>
      <c r="E6" s="97">
        <f>'Property Tax Calculations'!G17</f>
        <v>293848.51519999997</v>
      </c>
      <c r="F6" s="52"/>
    </row>
    <row r="7" spans="2:6" ht="3" customHeight="1">
      <c r="B7" s="79"/>
      <c r="C7" s="51"/>
      <c r="D7" s="51"/>
      <c r="E7" s="97"/>
      <c r="F7" s="52"/>
    </row>
    <row r="8" spans="2:6" ht="15.75">
      <c r="B8" s="79"/>
      <c r="C8" s="51"/>
      <c r="D8" s="51" t="s">
        <v>9</v>
      </c>
      <c r="E8" s="97">
        <f>'Property Tax Calculations'!G25</f>
        <v>1050871.84</v>
      </c>
      <c r="F8" s="52"/>
    </row>
    <row r="9" spans="2:6" ht="3" customHeight="1">
      <c r="B9" s="79"/>
      <c r="C9" s="51"/>
      <c r="D9" s="51"/>
      <c r="E9" s="97"/>
      <c r="F9" s="52"/>
    </row>
    <row r="10" spans="2:6" ht="15.75">
      <c r="B10" s="79"/>
      <c r="C10" s="51"/>
      <c r="D10" s="51" t="s">
        <v>10</v>
      </c>
      <c r="E10" s="97">
        <f>'Property Tax Calculations'!G33</f>
        <v>635808.32</v>
      </c>
      <c r="F10" s="52"/>
    </row>
    <row r="11" spans="2:6" ht="3" customHeight="1">
      <c r="B11" s="79"/>
      <c r="C11" s="51"/>
      <c r="D11" s="51"/>
      <c r="E11" s="97"/>
      <c r="F11" s="52"/>
    </row>
    <row r="12" spans="2:6" ht="15.75">
      <c r="B12" s="79"/>
      <c r="C12" s="51"/>
      <c r="D12" s="51" t="s">
        <v>11</v>
      </c>
      <c r="E12" s="97">
        <f>'Property Tax Calculations'!G41</f>
        <v>530104</v>
      </c>
      <c r="F12" s="52"/>
    </row>
    <row r="13" spans="2:6" ht="3" customHeight="1">
      <c r="B13" s="79"/>
      <c r="C13" s="51"/>
      <c r="D13" s="51"/>
      <c r="E13" s="97"/>
      <c r="F13" s="52"/>
    </row>
    <row r="14" spans="2:6" ht="15.75">
      <c r="B14" s="79"/>
      <c r="C14" s="51"/>
      <c r="D14" s="51" t="s">
        <v>81</v>
      </c>
      <c r="E14" s="97">
        <f>'Property Tax Calculations'!G49</f>
        <v>151035.3328</v>
      </c>
      <c r="F14" s="52"/>
    </row>
    <row r="15" spans="2:6" ht="3" customHeight="1">
      <c r="B15" s="79"/>
      <c r="C15" s="51"/>
      <c r="D15" s="51"/>
      <c r="E15" s="97"/>
      <c r="F15" s="52"/>
    </row>
    <row r="16" spans="2:6" ht="15.75">
      <c r="B16" s="79"/>
      <c r="C16" s="51"/>
      <c r="D16" s="51" t="s">
        <v>82</v>
      </c>
      <c r="E16" s="97">
        <f>'Property Tax Calculations'!G57</f>
        <v>63296</v>
      </c>
      <c r="F16" s="52"/>
    </row>
    <row r="17" spans="2:6" ht="3" customHeight="1">
      <c r="B17" s="79"/>
      <c r="C17" s="51"/>
      <c r="D17" s="51"/>
      <c r="E17" s="97"/>
      <c r="F17" s="52"/>
    </row>
    <row r="18" spans="2:6" ht="15.75">
      <c r="B18" s="79"/>
      <c r="C18" s="51"/>
      <c r="D18" s="51" t="s">
        <v>83</v>
      </c>
      <c r="E18" s="97">
        <f>'Property Tax Calculations'!G65</f>
        <v>95735.2</v>
      </c>
      <c r="F18" s="52"/>
    </row>
    <row r="19" spans="2:6" ht="3" customHeight="1">
      <c r="B19" s="79"/>
      <c r="C19" s="51"/>
      <c r="D19" s="51"/>
      <c r="E19" s="97"/>
      <c r="F19" s="52"/>
    </row>
    <row r="20" spans="2:6" ht="15.75">
      <c r="B20" s="79"/>
      <c r="C20" s="51"/>
      <c r="D20" s="51" t="s">
        <v>84</v>
      </c>
      <c r="E20" s="97">
        <f>'Property Tax Calculations'!G73</f>
        <v>0</v>
      </c>
      <c r="F20" s="52"/>
    </row>
    <row r="21" spans="2:6" ht="3" customHeight="1">
      <c r="B21" s="101"/>
      <c r="C21" s="103"/>
      <c r="D21" s="103"/>
      <c r="E21" s="105"/>
      <c r="F21" s="104"/>
    </row>
    <row r="22" spans="2:6" ht="15.75">
      <c r="B22" s="101"/>
      <c r="C22" s="102" t="s">
        <v>74</v>
      </c>
      <c r="D22" s="103"/>
      <c r="E22" s="105"/>
      <c r="F22" s="104"/>
    </row>
    <row r="23" spans="2:6" ht="3" customHeight="1">
      <c r="B23" s="101"/>
      <c r="C23" s="103"/>
      <c r="D23" s="103"/>
      <c r="E23" s="105"/>
      <c r="F23" s="104"/>
    </row>
    <row r="24" spans="2:6" ht="15.75">
      <c r="B24" s="79"/>
      <c r="C24" s="51"/>
      <c r="D24" s="51" t="s">
        <v>75</v>
      </c>
      <c r="E24" s="97">
        <f>'Special Tax Calculations'!F18</f>
        <v>164062.5</v>
      </c>
      <c r="F24" s="52"/>
    </row>
    <row r="25" spans="2:6" ht="3" customHeight="1">
      <c r="B25" s="79"/>
      <c r="C25" s="51"/>
      <c r="D25" s="51"/>
      <c r="E25" s="97"/>
      <c r="F25" s="52"/>
    </row>
    <row r="26" spans="2:6" ht="15.75">
      <c r="B26" s="80"/>
      <c r="C26" s="81"/>
      <c r="D26" s="81" t="s">
        <v>76</v>
      </c>
      <c r="E26" s="96">
        <f>'Special Tax Calculations'!G18</f>
        <v>39375</v>
      </c>
      <c r="F26" s="82"/>
    </row>
    <row r="27" spans="2:6" ht="3" customHeight="1">
      <c r="B27" s="101"/>
      <c r="C27" s="103"/>
      <c r="D27" s="103"/>
      <c r="E27" s="105"/>
      <c r="F27" s="104"/>
    </row>
    <row r="28" spans="2:6" ht="15.75">
      <c r="B28" s="101"/>
      <c r="C28" s="102" t="s">
        <v>77</v>
      </c>
      <c r="D28" s="103"/>
      <c r="E28" s="105"/>
      <c r="F28" s="104"/>
    </row>
    <row r="29" spans="2:6" ht="3" customHeight="1">
      <c r="B29" s="101"/>
      <c r="C29" s="103"/>
      <c r="D29" s="103"/>
      <c r="E29" s="105"/>
      <c r="F29" s="104"/>
    </row>
    <row r="30" spans="2:6" ht="15.75">
      <c r="B30" s="79"/>
      <c r="C30" s="51"/>
      <c r="D30" s="51" t="s">
        <v>75</v>
      </c>
      <c r="E30" s="97">
        <f>'Special Tax Calculations'!F30</f>
        <v>105120</v>
      </c>
      <c r="F30" s="52"/>
    </row>
    <row r="31" spans="2:6" ht="3" customHeight="1">
      <c r="B31" s="79"/>
      <c r="C31" s="51"/>
      <c r="D31" s="51"/>
      <c r="E31" s="97"/>
      <c r="F31" s="52"/>
    </row>
    <row r="32" spans="2:6" ht="15.75">
      <c r="B32" s="79"/>
      <c r="C32" s="51"/>
      <c r="D32" s="51" t="s">
        <v>76</v>
      </c>
      <c r="E32" s="97">
        <f>'Special Tax Calculations'!G30</f>
        <v>26280</v>
      </c>
      <c r="F32" s="52"/>
    </row>
    <row r="33" spans="2:6" ht="3" customHeight="1" thickBot="1">
      <c r="B33" s="83"/>
      <c r="C33" s="84"/>
      <c r="D33" s="84"/>
      <c r="E33" s="84"/>
      <c r="F33" s="85"/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74"/>
  <sheetViews>
    <sheetView zoomScalePageLayoutView="0" workbookViewId="0" topLeftCell="A1">
      <selection activeCell="A1" sqref="A1:I75"/>
    </sheetView>
  </sheetViews>
  <sheetFormatPr defaultColWidth="9.140625" defaultRowHeight="15"/>
  <cols>
    <col min="1" max="4" width="9.140625" style="1" customWidth="1"/>
    <col min="5" max="5" width="1.7109375" style="1" customWidth="1"/>
    <col min="6" max="6" width="9.140625" style="1" customWidth="1"/>
    <col min="7" max="7" width="14.57421875" style="1" customWidth="1"/>
    <col min="8" max="16384" width="9.140625" style="1" customWidth="1"/>
  </cols>
  <sheetData>
    <row r="2" spans="2:8" ht="18.75">
      <c r="B2" s="116" t="s">
        <v>71</v>
      </c>
      <c r="C2" s="116"/>
      <c r="D2" s="116"/>
      <c r="E2" s="116"/>
      <c r="F2" s="116"/>
      <c r="G2" s="116"/>
      <c r="H2" s="116"/>
    </row>
    <row r="3" spans="2:8" ht="18.75">
      <c r="B3" s="116" t="s">
        <v>72</v>
      </c>
      <c r="C3" s="116"/>
      <c r="D3" s="116"/>
      <c r="E3" s="116"/>
      <c r="F3" s="116"/>
      <c r="G3" s="116"/>
      <c r="H3" s="116"/>
    </row>
    <row r="4" ht="15.75" thickBot="1"/>
    <row r="5" spans="2:8" ht="3" customHeight="1" thickBot="1">
      <c r="B5" s="5"/>
      <c r="C5" s="6"/>
      <c r="D5" s="6"/>
      <c r="E5" s="6"/>
      <c r="F5" s="6"/>
      <c r="G5" s="6"/>
      <c r="H5" s="7"/>
    </row>
    <row r="6" spans="2:8" ht="15.75">
      <c r="B6" s="5"/>
      <c r="C6" s="133" t="s">
        <v>70</v>
      </c>
      <c r="D6" s="133"/>
      <c r="E6" s="133"/>
      <c r="F6" s="133"/>
      <c r="G6" s="133"/>
      <c r="H6" s="7"/>
    </row>
    <row r="7" spans="2:8" ht="3" customHeight="1">
      <c r="B7" s="11"/>
      <c r="C7" s="13"/>
      <c r="D7" s="13"/>
      <c r="E7" s="13"/>
      <c r="F7" s="13"/>
      <c r="G7" s="13"/>
      <c r="H7" s="12"/>
    </row>
    <row r="8" spans="2:8" ht="15.75">
      <c r="B8" s="11"/>
      <c r="C8" s="86" t="s">
        <v>1</v>
      </c>
      <c r="D8" s="13"/>
      <c r="E8" s="17"/>
      <c r="F8" s="134" t="str">
        <f>'Tax Rates - Inputs'!F10:H10</f>
        <v>Example</v>
      </c>
      <c r="G8" s="134"/>
      <c r="H8" s="12"/>
    </row>
    <row r="9" spans="2:8" ht="3" customHeight="1" thickBot="1">
      <c r="B9" s="36"/>
      <c r="C9" s="37"/>
      <c r="D9" s="37"/>
      <c r="E9" s="37"/>
      <c r="F9" s="37"/>
      <c r="G9" s="37"/>
      <c r="H9" s="39"/>
    </row>
    <row r="10" spans="2:8" ht="3" customHeight="1" thickBot="1">
      <c r="B10" s="11"/>
      <c r="C10" s="13"/>
      <c r="D10" s="13"/>
      <c r="E10" s="13"/>
      <c r="F10" s="13"/>
      <c r="G10" s="13"/>
      <c r="H10" s="12"/>
    </row>
    <row r="11" spans="2:11" ht="15.75">
      <c r="B11" s="5"/>
      <c r="C11" s="111" t="s">
        <v>8</v>
      </c>
      <c r="D11" s="6"/>
      <c r="E11" s="6"/>
      <c r="F11" s="6"/>
      <c r="G11" s="6"/>
      <c r="H11" s="7"/>
      <c r="K11" s="3"/>
    </row>
    <row r="12" spans="2:8" ht="3" customHeight="1">
      <c r="B12" s="11"/>
      <c r="C12" s="13"/>
      <c r="D12" s="13"/>
      <c r="E12" s="13"/>
      <c r="F12" s="13"/>
      <c r="G12" s="13"/>
      <c r="H12" s="12"/>
    </row>
    <row r="13" spans="2:8" ht="15.75">
      <c r="B13" s="11"/>
      <c r="C13" s="13" t="s">
        <v>2</v>
      </c>
      <c r="D13" s="13"/>
      <c r="E13" s="13"/>
      <c r="F13" s="132">
        <f>'Use Types - Inputs'!$H$97/100*'Tax Rates - Inputs'!F15:G15</f>
        <v>274286.0952</v>
      </c>
      <c r="G13" s="132"/>
      <c r="H13" s="12"/>
    </row>
    <row r="14" spans="2:8" ht="3" customHeight="1">
      <c r="B14" s="11"/>
      <c r="C14" s="13"/>
      <c r="D14" s="13"/>
      <c r="E14" s="13"/>
      <c r="F14" s="94"/>
      <c r="G14" s="94"/>
      <c r="H14" s="12"/>
    </row>
    <row r="15" spans="2:8" ht="15.75">
      <c r="B15" s="11"/>
      <c r="C15" s="13" t="s">
        <v>3</v>
      </c>
      <c r="D15" s="13"/>
      <c r="E15" s="13"/>
      <c r="F15" s="132">
        <f>'Use Types - Inputs'!$H$97/100*'Tax Rates - Inputs'!F17:G17</f>
        <v>19562.420000000002</v>
      </c>
      <c r="G15" s="132"/>
      <c r="H15" s="12"/>
    </row>
    <row r="16" spans="2:8" ht="3" customHeight="1">
      <c r="B16" s="11"/>
      <c r="C16" s="13"/>
      <c r="D16" s="13"/>
      <c r="E16" s="13"/>
      <c r="F16" s="108"/>
      <c r="G16" s="108"/>
      <c r="H16" s="12"/>
    </row>
    <row r="17" spans="2:8" ht="15.75">
      <c r="B17" s="11"/>
      <c r="C17" s="13" t="s">
        <v>53</v>
      </c>
      <c r="D17" s="13"/>
      <c r="E17" s="13"/>
      <c r="F17" s="108"/>
      <c r="G17" s="108">
        <f>F13+F15</f>
        <v>293848.51519999997</v>
      </c>
      <c r="H17" s="12"/>
    </row>
    <row r="18" spans="2:8" ht="3" customHeight="1" thickBot="1">
      <c r="B18" s="36"/>
      <c r="C18" s="37"/>
      <c r="D18" s="37"/>
      <c r="E18" s="37"/>
      <c r="F18" s="112"/>
      <c r="G18" s="112"/>
      <c r="H18" s="39"/>
    </row>
    <row r="19" spans="2:8" ht="15.75">
      <c r="B19" s="5"/>
      <c r="C19" s="111" t="s">
        <v>9</v>
      </c>
      <c r="D19" s="6"/>
      <c r="E19" s="6"/>
      <c r="F19" s="113"/>
      <c r="G19" s="113"/>
      <c r="H19" s="7"/>
    </row>
    <row r="20" spans="2:8" ht="3" customHeight="1">
      <c r="B20" s="11"/>
      <c r="C20" s="13"/>
      <c r="D20" s="13"/>
      <c r="E20" s="13"/>
      <c r="F20" s="94"/>
      <c r="G20" s="94"/>
      <c r="H20" s="12"/>
    </row>
    <row r="21" spans="2:8" ht="15.75">
      <c r="B21" s="11"/>
      <c r="C21" s="13" t="s">
        <v>2</v>
      </c>
      <c r="D21" s="13"/>
      <c r="E21" s="13"/>
      <c r="F21" s="132">
        <f>'Use Types - Inputs'!$H$97/100*'Tax Rates - Inputs'!F21:G21</f>
        <v>822848</v>
      </c>
      <c r="G21" s="132"/>
      <c r="H21" s="12"/>
    </row>
    <row r="22" spans="2:8" ht="3" customHeight="1">
      <c r="B22" s="11"/>
      <c r="C22" s="13"/>
      <c r="D22" s="13"/>
      <c r="E22" s="13"/>
      <c r="F22" s="94"/>
      <c r="G22" s="94"/>
      <c r="H22" s="12"/>
    </row>
    <row r="23" spans="2:8" ht="15.75">
      <c r="B23" s="11"/>
      <c r="C23" s="13" t="s">
        <v>3</v>
      </c>
      <c r="D23" s="13"/>
      <c r="E23" s="13"/>
      <c r="F23" s="132">
        <f>'Use Types - Inputs'!$H$97/100*'Tax Rates - Inputs'!F23:G23</f>
        <v>228023.84</v>
      </c>
      <c r="G23" s="132"/>
      <c r="H23" s="12"/>
    </row>
    <row r="24" spans="2:8" ht="3" customHeight="1">
      <c r="B24" s="11"/>
      <c r="C24" s="13"/>
      <c r="D24" s="13"/>
      <c r="E24" s="13"/>
      <c r="F24" s="108"/>
      <c r="G24" s="108"/>
      <c r="H24" s="12"/>
    </row>
    <row r="25" spans="2:8" ht="15.75">
      <c r="B25" s="11"/>
      <c r="C25" s="13" t="s">
        <v>53</v>
      </c>
      <c r="D25" s="13"/>
      <c r="E25" s="13"/>
      <c r="F25" s="108"/>
      <c r="G25" s="108">
        <f>F21+F23</f>
        <v>1050871.84</v>
      </c>
      <c r="H25" s="12"/>
    </row>
    <row r="26" spans="2:8" ht="3" customHeight="1" thickBot="1">
      <c r="B26" s="36"/>
      <c r="C26" s="37"/>
      <c r="D26" s="37"/>
      <c r="E26" s="37"/>
      <c r="F26" s="112"/>
      <c r="G26" s="112"/>
      <c r="H26" s="39"/>
    </row>
    <row r="27" spans="2:8" ht="15.75">
      <c r="B27" s="5"/>
      <c r="C27" s="111" t="s">
        <v>10</v>
      </c>
      <c r="D27" s="6"/>
      <c r="E27" s="6"/>
      <c r="F27" s="113"/>
      <c r="G27" s="113"/>
      <c r="H27" s="7"/>
    </row>
    <row r="28" spans="2:8" ht="3" customHeight="1">
      <c r="B28" s="11"/>
      <c r="C28" s="13"/>
      <c r="D28" s="13"/>
      <c r="E28" s="13"/>
      <c r="F28" s="94"/>
      <c r="G28" s="94"/>
      <c r="H28" s="12"/>
    </row>
    <row r="29" spans="2:8" ht="15.75">
      <c r="B29" s="11"/>
      <c r="C29" s="13" t="s">
        <v>2</v>
      </c>
      <c r="D29" s="13"/>
      <c r="E29" s="13"/>
      <c r="F29" s="132">
        <f>'Use Types - Inputs'!$H$97/100*'Tax Rates - Inputs'!F27:G27</f>
        <v>509532.8</v>
      </c>
      <c r="G29" s="132"/>
      <c r="H29" s="12"/>
    </row>
    <row r="30" spans="2:8" ht="3" customHeight="1">
      <c r="B30" s="11"/>
      <c r="C30" s="13"/>
      <c r="D30" s="13"/>
      <c r="E30" s="13"/>
      <c r="F30" s="94"/>
      <c r="G30" s="94"/>
      <c r="H30" s="12"/>
    </row>
    <row r="31" spans="2:8" ht="15.75">
      <c r="B31" s="11"/>
      <c r="C31" s="13" t="s">
        <v>3</v>
      </c>
      <c r="D31" s="13"/>
      <c r="E31" s="13"/>
      <c r="F31" s="132">
        <f>'Use Types - Inputs'!$H$97/100*'Tax Rates - Inputs'!F29:G29</f>
        <v>126275.51999999999</v>
      </c>
      <c r="G31" s="132"/>
      <c r="H31" s="12"/>
    </row>
    <row r="32" spans="2:8" ht="3" customHeight="1">
      <c r="B32" s="11"/>
      <c r="C32" s="13"/>
      <c r="D32" s="13"/>
      <c r="E32" s="13"/>
      <c r="F32" s="108"/>
      <c r="G32" s="108"/>
      <c r="H32" s="12"/>
    </row>
    <row r="33" spans="2:8" ht="15.75">
      <c r="B33" s="11"/>
      <c r="C33" s="13" t="s">
        <v>53</v>
      </c>
      <c r="D33" s="13"/>
      <c r="E33" s="13"/>
      <c r="F33" s="108"/>
      <c r="G33" s="108">
        <f>F29+F31</f>
        <v>635808.32</v>
      </c>
      <c r="H33" s="12"/>
    </row>
    <row r="34" spans="2:8" ht="3" customHeight="1" thickBot="1">
      <c r="B34" s="36"/>
      <c r="C34" s="37"/>
      <c r="D34" s="37"/>
      <c r="E34" s="37"/>
      <c r="F34" s="112"/>
      <c r="G34" s="112"/>
      <c r="H34" s="39"/>
    </row>
    <row r="35" spans="2:8" ht="15.75">
      <c r="B35" s="11"/>
      <c r="C35" s="106" t="s">
        <v>11</v>
      </c>
      <c r="D35" s="13"/>
      <c r="E35" s="13"/>
      <c r="F35" s="94"/>
      <c r="G35" s="94"/>
      <c r="H35" s="12"/>
    </row>
    <row r="36" spans="2:8" ht="3" customHeight="1">
      <c r="B36" s="11"/>
      <c r="C36" s="13"/>
      <c r="D36" s="13"/>
      <c r="E36" s="13"/>
      <c r="F36" s="94"/>
      <c r="G36" s="94"/>
      <c r="H36" s="12"/>
    </row>
    <row r="37" spans="2:8" ht="15.75">
      <c r="B37" s="11"/>
      <c r="C37" s="13" t="s">
        <v>2</v>
      </c>
      <c r="D37" s="13"/>
      <c r="E37" s="13"/>
      <c r="F37" s="132">
        <f>'Use Types - Inputs'!$H$97/100*'Tax Rates - Inputs'!F33:G33</f>
        <v>23736</v>
      </c>
      <c r="G37" s="132"/>
      <c r="H37" s="12"/>
    </row>
    <row r="38" spans="2:8" ht="3" customHeight="1">
      <c r="B38" s="11"/>
      <c r="C38" s="13"/>
      <c r="D38" s="13"/>
      <c r="E38" s="13"/>
      <c r="F38" s="94"/>
      <c r="G38" s="94"/>
      <c r="H38" s="12"/>
    </row>
    <row r="39" spans="2:8" ht="15.75">
      <c r="B39" s="11"/>
      <c r="C39" s="13" t="s">
        <v>3</v>
      </c>
      <c r="D39" s="13"/>
      <c r="E39" s="13"/>
      <c r="F39" s="132">
        <f>'Use Types - Inputs'!$H$97/100*'Tax Rates - Inputs'!F35:G35</f>
        <v>506368</v>
      </c>
      <c r="G39" s="132"/>
      <c r="H39" s="12"/>
    </row>
    <row r="40" spans="2:8" ht="3" customHeight="1">
      <c r="B40" s="11"/>
      <c r="C40" s="13"/>
      <c r="D40" s="13"/>
      <c r="E40" s="13"/>
      <c r="F40" s="95"/>
      <c r="G40" s="95"/>
      <c r="H40" s="12"/>
    </row>
    <row r="41" spans="2:8" ht="15.75">
      <c r="B41" s="11"/>
      <c r="C41" s="13" t="s">
        <v>53</v>
      </c>
      <c r="D41" s="13"/>
      <c r="E41" s="13"/>
      <c r="F41" s="95"/>
      <c r="G41" s="95">
        <f>F37+F39</f>
        <v>530104</v>
      </c>
      <c r="H41" s="12"/>
    </row>
    <row r="42" spans="2:8" ht="3" customHeight="1" thickBot="1">
      <c r="B42" s="36"/>
      <c r="C42" s="37"/>
      <c r="D42" s="37"/>
      <c r="E42" s="37"/>
      <c r="F42" s="38"/>
      <c r="G42" s="38"/>
      <c r="H42" s="39"/>
    </row>
    <row r="43" spans="2:8" ht="15.75">
      <c r="B43" s="11"/>
      <c r="C43" s="106" t="s">
        <v>81</v>
      </c>
      <c r="D43" s="13"/>
      <c r="E43" s="13"/>
      <c r="F43" s="94"/>
      <c r="G43" s="94"/>
      <c r="H43" s="12"/>
    </row>
    <row r="44" spans="2:8" ht="3" customHeight="1">
      <c r="B44" s="11"/>
      <c r="C44" s="13"/>
      <c r="D44" s="13"/>
      <c r="E44" s="13"/>
      <c r="F44" s="94"/>
      <c r="G44" s="94"/>
      <c r="H44" s="12"/>
    </row>
    <row r="45" spans="2:8" ht="15.75">
      <c r="B45" s="11"/>
      <c r="C45" s="13" t="s">
        <v>2</v>
      </c>
      <c r="D45" s="13"/>
      <c r="E45" s="13"/>
      <c r="F45" s="132">
        <f>'Use Types - Inputs'!$H$97/100*'Tax Rates - Inputs'!F39:G39</f>
        <v>151035.3328</v>
      </c>
      <c r="G45" s="132"/>
      <c r="H45" s="12"/>
    </row>
    <row r="46" spans="2:8" ht="3" customHeight="1">
      <c r="B46" s="11"/>
      <c r="C46" s="13"/>
      <c r="D46" s="13"/>
      <c r="E46" s="13"/>
      <c r="F46" s="94"/>
      <c r="G46" s="94"/>
      <c r="H46" s="12"/>
    </row>
    <row r="47" spans="2:8" ht="15.75">
      <c r="B47" s="11"/>
      <c r="C47" s="13" t="s">
        <v>3</v>
      </c>
      <c r="D47" s="13"/>
      <c r="E47" s="13"/>
      <c r="F47" s="132">
        <f>'Use Types - Inputs'!$H$97/100*'Tax Rates - Inputs'!F41:G41</f>
        <v>0</v>
      </c>
      <c r="G47" s="132"/>
      <c r="H47" s="12"/>
    </row>
    <row r="48" spans="2:8" ht="3" customHeight="1">
      <c r="B48" s="11"/>
      <c r="C48" s="13"/>
      <c r="D48" s="13"/>
      <c r="E48" s="13"/>
      <c r="F48" s="108"/>
      <c r="G48" s="108"/>
      <c r="H48" s="12"/>
    </row>
    <row r="49" spans="2:8" ht="15.75">
      <c r="B49" s="11"/>
      <c r="C49" s="13" t="s">
        <v>53</v>
      </c>
      <c r="D49" s="13"/>
      <c r="E49" s="13"/>
      <c r="F49" s="108"/>
      <c r="G49" s="108">
        <f>F45+F47</f>
        <v>151035.3328</v>
      </c>
      <c r="H49" s="12"/>
    </row>
    <row r="50" spans="2:8" ht="3" customHeight="1" thickBot="1">
      <c r="B50" s="36"/>
      <c r="C50" s="37"/>
      <c r="D50" s="37"/>
      <c r="E50" s="37"/>
      <c r="F50" s="38"/>
      <c r="G50" s="38"/>
      <c r="H50" s="39"/>
    </row>
    <row r="51" spans="2:8" ht="15.75">
      <c r="B51" s="11"/>
      <c r="C51" s="106" t="s">
        <v>82</v>
      </c>
      <c r="D51" s="13"/>
      <c r="E51" s="13"/>
      <c r="F51" s="94"/>
      <c r="G51" s="94"/>
      <c r="H51" s="12"/>
    </row>
    <row r="52" spans="2:8" ht="3" customHeight="1">
      <c r="B52" s="11"/>
      <c r="C52" s="13"/>
      <c r="D52" s="13"/>
      <c r="E52" s="13"/>
      <c r="F52" s="94"/>
      <c r="G52" s="94"/>
      <c r="H52" s="12"/>
    </row>
    <row r="53" spans="2:8" ht="15.75">
      <c r="B53" s="11"/>
      <c r="C53" s="13" t="s">
        <v>2</v>
      </c>
      <c r="D53" s="13"/>
      <c r="E53" s="13"/>
      <c r="F53" s="132">
        <f>'Use Types - Inputs'!$H$97/100*'Tax Rates - Inputs'!F45:G45</f>
        <v>63296</v>
      </c>
      <c r="G53" s="132"/>
      <c r="H53" s="12"/>
    </row>
    <row r="54" spans="2:8" ht="3" customHeight="1">
      <c r="B54" s="11"/>
      <c r="C54" s="13"/>
      <c r="D54" s="13"/>
      <c r="E54" s="13"/>
      <c r="F54" s="94"/>
      <c r="G54" s="94"/>
      <c r="H54" s="12"/>
    </row>
    <row r="55" spans="2:8" ht="15.75">
      <c r="B55" s="11"/>
      <c r="C55" s="13" t="s">
        <v>3</v>
      </c>
      <c r="D55" s="13"/>
      <c r="E55" s="13"/>
      <c r="F55" s="132">
        <f>'Use Types - Inputs'!$H$97/100*'Tax Rates - Inputs'!F47:G47</f>
        <v>0</v>
      </c>
      <c r="G55" s="132"/>
      <c r="H55" s="12"/>
    </row>
    <row r="56" spans="2:8" ht="3" customHeight="1">
      <c r="B56" s="11"/>
      <c r="C56" s="13"/>
      <c r="D56" s="13"/>
      <c r="E56" s="13"/>
      <c r="F56" s="108"/>
      <c r="G56" s="108"/>
      <c r="H56" s="12"/>
    </row>
    <row r="57" spans="2:8" ht="15.75">
      <c r="B57" s="11"/>
      <c r="C57" s="13" t="s">
        <v>53</v>
      </c>
      <c r="D57" s="13"/>
      <c r="E57" s="13"/>
      <c r="F57" s="108"/>
      <c r="G57" s="108">
        <f>F53+F55</f>
        <v>63296</v>
      </c>
      <c r="H57" s="12"/>
    </row>
    <row r="58" spans="2:8" ht="3" customHeight="1" thickBot="1">
      <c r="B58" s="36"/>
      <c r="C58" s="37"/>
      <c r="D58" s="37"/>
      <c r="E58" s="37"/>
      <c r="F58" s="38"/>
      <c r="G58" s="38"/>
      <c r="H58" s="39"/>
    </row>
    <row r="59" spans="2:8" ht="15.75">
      <c r="B59" s="11"/>
      <c r="C59" s="106" t="s">
        <v>83</v>
      </c>
      <c r="D59" s="13"/>
      <c r="E59" s="13"/>
      <c r="F59" s="94"/>
      <c r="G59" s="94"/>
      <c r="H59" s="12"/>
    </row>
    <row r="60" spans="2:8" ht="3" customHeight="1">
      <c r="B60" s="11"/>
      <c r="C60" s="13"/>
      <c r="D60" s="13"/>
      <c r="E60" s="13"/>
      <c r="F60" s="94"/>
      <c r="G60" s="94"/>
      <c r="H60" s="12"/>
    </row>
    <row r="61" spans="2:8" ht="15.75">
      <c r="B61" s="11"/>
      <c r="C61" s="13" t="s">
        <v>2</v>
      </c>
      <c r="D61" s="13"/>
      <c r="E61" s="13"/>
      <c r="F61" s="132">
        <f>'Use Types - Inputs'!$H$97/100*'Tax Rates - Inputs'!F51:G51</f>
        <v>95735.2</v>
      </c>
      <c r="G61" s="132"/>
      <c r="H61" s="12"/>
    </row>
    <row r="62" spans="2:8" ht="3" customHeight="1">
      <c r="B62" s="11"/>
      <c r="C62" s="13"/>
      <c r="D62" s="13"/>
      <c r="E62" s="13"/>
      <c r="F62" s="94"/>
      <c r="G62" s="94"/>
      <c r="H62" s="12"/>
    </row>
    <row r="63" spans="2:8" ht="15.75">
      <c r="B63" s="11"/>
      <c r="C63" s="13" t="s">
        <v>3</v>
      </c>
      <c r="D63" s="13"/>
      <c r="E63" s="13"/>
      <c r="F63" s="132">
        <f>'Use Types - Inputs'!$H$97/100*'Tax Rates - Inputs'!F53:G53</f>
        <v>0</v>
      </c>
      <c r="G63" s="132"/>
      <c r="H63" s="12"/>
    </row>
    <row r="64" spans="2:8" ht="3" customHeight="1">
      <c r="B64" s="11"/>
      <c r="C64" s="13"/>
      <c r="D64" s="13"/>
      <c r="E64" s="13"/>
      <c r="F64" s="108"/>
      <c r="G64" s="108"/>
      <c r="H64" s="12"/>
    </row>
    <row r="65" spans="2:8" ht="15.75">
      <c r="B65" s="11"/>
      <c r="C65" s="13" t="s">
        <v>53</v>
      </c>
      <c r="D65" s="13"/>
      <c r="E65" s="13"/>
      <c r="F65" s="108"/>
      <c r="G65" s="108">
        <f>F61+F63</f>
        <v>95735.2</v>
      </c>
      <c r="H65" s="12"/>
    </row>
    <row r="66" spans="2:8" ht="3" customHeight="1" thickBot="1">
      <c r="B66" s="36"/>
      <c r="C66" s="37"/>
      <c r="D66" s="37"/>
      <c r="E66" s="37"/>
      <c r="F66" s="38"/>
      <c r="G66" s="38"/>
      <c r="H66" s="39"/>
    </row>
    <row r="67" spans="2:8" ht="15.75">
      <c r="B67" s="11"/>
      <c r="C67" s="106" t="s">
        <v>84</v>
      </c>
      <c r="D67" s="13"/>
      <c r="E67" s="13"/>
      <c r="F67" s="94"/>
      <c r="G67" s="94"/>
      <c r="H67" s="12"/>
    </row>
    <row r="68" spans="2:8" ht="3" customHeight="1">
      <c r="B68" s="11"/>
      <c r="C68" s="13"/>
      <c r="D68" s="13"/>
      <c r="E68" s="13"/>
      <c r="F68" s="94"/>
      <c r="G68" s="94"/>
      <c r="H68" s="12"/>
    </row>
    <row r="69" spans="2:8" ht="15.75">
      <c r="B69" s="11"/>
      <c r="C69" s="13" t="s">
        <v>2</v>
      </c>
      <c r="D69" s="13"/>
      <c r="E69" s="13"/>
      <c r="F69" s="132">
        <f>'Use Types - Inputs'!$H$97/100*'Tax Rates - Inputs'!F57:G57</f>
        <v>0</v>
      </c>
      <c r="G69" s="132"/>
      <c r="H69" s="12"/>
    </row>
    <row r="70" spans="2:8" ht="3" customHeight="1">
      <c r="B70" s="11"/>
      <c r="C70" s="13"/>
      <c r="D70" s="13"/>
      <c r="E70" s="13"/>
      <c r="F70" s="94"/>
      <c r="G70" s="94"/>
      <c r="H70" s="12"/>
    </row>
    <row r="71" spans="2:8" ht="15.75">
      <c r="B71" s="11"/>
      <c r="C71" s="13" t="s">
        <v>3</v>
      </c>
      <c r="D71" s="13"/>
      <c r="E71" s="13"/>
      <c r="F71" s="132">
        <f>'Use Types - Inputs'!$H$97/100*'Tax Rates - Inputs'!F59:G59</f>
        <v>0</v>
      </c>
      <c r="G71" s="132"/>
      <c r="H71" s="12"/>
    </row>
    <row r="72" spans="2:8" ht="3" customHeight="1">
      <c r="B72" s="11"/>
      <c r="C72" s="13"/>
      <c r="D72" s="13"/>
      <c r="E72" s="13"/>
      <c r="F72" s="108"/>
      <c r="G72" s="108"/>
      <c r="H72" s="12"/>
    </row>
    <row r="73" spans="2:8" ht="15.75">
      <c r="B73" s="11"/>
      <c r="C73" s="13" t="s">
        <v>53</v>
      </c>
      <c r="D73" s="13"/>
      <c r="E73" s="13"/>
      <c r="F73" s="108"/>
      <c r="G73" s="108">
        <f>F69+F71</f>
        <v>0</v>
      </c>
      <c r="H73" s="12"/>
    </row>
    <row r="74" spans="2:8" ht="3" customHeight="1" thickBot="1">
      <c r="B74" s="36"/>
      <c r="C74" s="37"/>
      <c r="D74" s="37"/>
      <c r="E74" s="37"/>
      <c r="F74" s="38"/>
      <c r="G74" s="38"/>
      <c r="H74" s="39"/>
    </row>
  </sheetData>
  <sheetProtection/>
  <mergeCells count="20">
    <mergeCell ref="F63:G63"/>
    <mergeCell ref="F69:G69"/>
    <mergeCell ref="F71:G71"/>
    <mergeCell ref="F45:G45"/>
    <mergeCell ref="F47:G47"/>
    <mergeCell ref="F53:G53"/>
    <mergeCell ref="F55:G55"/>
    <mergeCell ref="F61:G61"/>
    <mergeCell ref="F29:G29"/>
    <mergeCell ref="F31:G31"/>
    <mergeCell ref="F37:G37"/>
    <mergeCell ref="F39:G39"/>
    <mergeCell ref="B2:H2"/>
    <mergeCell ref="B3:H3"/>
    <mergeCell ref="C6:G6"/>
    <mergeCell ref="F8:G8"/>
    <mergeCell ref="F13:G13"/>
    <mergeCell ref="F15:G15"/>
    <mergeCell ref="F21:G21"/>
    <mergeCell ref="F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2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9.140625" style="2" customWidth="1"/>
    <col min="2" max="2" width="1.7109375" style="2" customWidth="1"/>
    <col min="3" max="3" width="24.8515625" style="2" customWidth="1"/>
    <col min="4" max="4" width="12.7109375" style="2" customWidth="1"/>
    <col min="5" max="5" width="15.28125" style="2" customWidth="1"/>
    <col min="6" max="6" width="13.8515625" style="2" customWidth="1"/>
    <col min="7" max="7" width="12.7109375" style="2" customWidth="1"/>
    <col min="8" max="8" width="1.7109375" style="2" customWidth="1"/>
    <col min="9" max="16384" width="9.140625" style="2" customWidth="1"/>
  </cols>
  <sheetData>
    <row r="2" spans="3:7" ht="18.75">
      <c r="C2" s="116" t="s">
        <v>65</v>
      </c>
      <c r="D2" s="116"/>
      <c r="E2" s="116"/>
      <c r="F2" s="116"/>
      <c r="G2" s="116"/>
    </row>
    <row r="3" ht="16.5" thickBot="1"/>
    <row r="4" spans="2:8" ht="15.75">
      <c r="B4" s="5"/>
      <c r="C4" s="87" t="s">
        <v>40</v>
      </c>
      <c r="D4" s="88" t="s">
        <v>66</v>
      </c>
      <c r="E4" s="88" t="s">
        <v>67</v>
      </c>
      <c r="F4" s="88" t="s">
        <v>5</v>
      </c>
      <c r="G4" s="88" t="s">
        <v>6</v>
      </c>
      <c r="H4" s="7"/>
    </row>
    <row r="5" spans="2:8" ht="3" customHeight="1">
      <c r="B5" s="11"/>
      <c r="C5" s="13"/>
      <c r="D5" s="13"/>
      <c r="E5" s="13"/>
      <c r="F5" s="13"/>
      <c r="G5" s="13"/>
      <c r="H5" s="12"/>
    </row>
    <row r="6" spans="2:8" ht="15.75">
      <c r="B6" s="11"/>
      <c r="C6" s="13" t="s">
        <v>44</v>
      </c>
      <c r="D6" s="89">
        <v>500</v>
      </c>
      <c r="E6" s="89">
        <f>'Use Types - Inputs'!F51*'Special Tax Calculations'!D6</f>
        <v>0</v>
      </c>
      <c r="F6" s="89">
        <f>E6*'Tax Rates - Inputs'!$N$10</f>
        <v>0</v>
      </c>
      <c r="G6" s="89">
        <f>E6*'Tax Rates - Inputs'!$N$13</f>
        <v>0</v>
      </c>
      <c r="H6" s="12"/>
    </row>
    <row r="7" spans="2:8" ht="3" customHeight="1">
      <c r="B7" s="11"/>
      <c r="C7" s="13"/>
      <c r="D7" s="89"/>
      <c r="E7" s="89"/>
      <c r="F7" s="89"/>
      <c r="G7" s="89"/>
      <c r="H7" s="12"/>
    </row>
    <row r="8" spans="2:8" ht="15.75">
      <c r="B8" s="11"/>
      <c r="C8" s="13" t="s">
        <v>41</v>
      </c>
      <c r="D8" s="89">
        <v>250</v>
      </c>
      <c r="E8" s="89">
        <f>'Use Types - Inputs'!F53*'Special Tax Calculations'!D8</f>
        <v>0</v>
      </c>
      <c r="F8" s="89">
        <f>E8*'Tax Rates - Inputs'!$N$10</f>
        <v>0</v>
      </c>
      <c r="G8" s="89">
        <f>E8*'Tax Rates - Inputs'!$N$13</f>
        <v>0</v>
      </c>
      <c r="H8" s="12"/>
    </row>
    <row r="9" spans="2:8" ht="3" customHeight="1">
      <c r="B9" s="11"/>
      <c r="C9" s="13"/>
      <c r="D9" s="89"/>
      <c r="E9" s="89"/>
      <c r="F9" s="89"/>
      <c r="G9" s="89"/>
      <c r="H9" s="12"/>
    </row>
    <row r="10" spans="2:8" ht="15.75">
      <c r="B10" s="11"/>
      <c r="C10" s="13" t="s">
        <v>42</v>
      </c>
      <c r="D10" s="89">
        <v>250</v>
      </c>
      <c r="E10" s="89">
        <f>'Use Types - Inputs'!F55*'Special Tax Calculations'!D10</f>
        <v>0</v>
      </c>
      <c r="F10" s="89">
        <f>E10*'Tax Rates - Inputs'!$N$10</f>
        <v>0</v>
      </c>
      <c r="G10" s="89">
        <f>E10*'Tax Rates - Inputs'!$N$13</f>
        <v>0</v>
      </c>
      <c r="H10" s="12"/>
    </row>
    <row r="11" spans="2:8" ht="3" customHeight="1">
      <c r="B11" s="11"/>
      <c r="C11" s="13"/>
      <c r="D11" s="89"/>
      <c r="E11" s="89"/>
      <c r="F11" s="89"/>
      <c r="G11" s="89"/>
      <c r="H11" s="12"/>
    </row>
    <row r="12" spans="2:8" ht="15.75">
      <c r="B12" s="11"/>
      <c r="C12" s="13" t="s">
        <v>43</v>
      </c>
      <c r="D12" s="89">
        <v>130</v>
      </c>
      <c r="E12" s="89">
        <f>'Use Types - Inputs'!F57*'Special Tax Calculations'!D12</f>
        <v>0</v>
      </c>
      <c r="F12" s="89">
        <f>E12*'Tax Rates - Inputs'!$N$10</f>
        <v>0</v>
      </c>
      <c r="G12" s="89">
        <f>E12*'Tax Rates - Inputs'!$N$13</f>
        <v>0</v>
      </c>
      <c r="H12" s="12"/>
    </row>
    <row r="13" spans="2:8" ht="3" customHeight="1">
      <c r="B13" s="11"/>
      <c r="C13" s="13"/>
      <c r="D13" s="89"/>
      <c r="E13" s="89"/>
      <c r="F13" s="89"/>
      <c r="G13" s="89"/>
      <c r="H13" s="12"/>
    </row>
    <row r="14" spans="2:8" ht="15.75">
      <c r="B14" s="11"/>
      <c r="C14" s="13" t="s">
        <v>46</v>
      </c>
      <c r="D14" s="89">
        <v>525</v>
      </c>
      <c r="E14" s="89">
        <f>'Use Types - Inputs'!F59*'Special Tax Calculations'!D14</f>
        <v>2625000</v>
      </c>
      <c r="F14" s="89">
        <f>E14*'Tax Rates - Inputs'!$N$10</f>
        <v>164062.5</v>
      </c>
      <c r="G14" s="89">
        <f>E14*'Tax Rates - Inputs'!$N$13</f>
        <v>39375</v>
      </c>
      <c r="H14" s="12"/>
    </row>
    <row r="15" spans="2:8" ht="3" customHeight="1">
      <c r="B15" s="11"/>
      <c r="C15" s="13"/>
      <c r="D15" s="89"/>
      <c r="E15" s="89"/>
      <c r="F15" s="89"/>
      <c r="G15" s="89"/>
      <c r="H15" s="12"/>
    </row>
    <row r="16" spans="2:8" ht="15.75">
      <c r="B16" s="11"/>
      <c r="C16" s="13" t="s">
        <v>47</v>
      </c>
      <c r="D16" s="89">
        <v>550</v>
      </c>
      <c r="E16" s="89">
        <f>'Use Types - Inputs'!F61*'Special Tax Calculations'!D16</f>
        <v>0</v>
      </c>
      <c r="F16" s="89">
        <f>E16*'Tax Rates - Inputs'!$N$10</f>
        <v>0</v>
      </c>
      <c r="G16" s="89">
        <f>E16*'Tax Rates - Inputs'!$N$13</f>
        <v>0</v>
      </c>
      <c r="H16" s="12"/>
    </row>
    <row r="17" spans="2:8" ht="3" customHeight="1">
      <c r="B17" s="11"/>
      <c r="C17" s="13"/>
      <c r="D17" s="13"/>
      <c r="E17" s="13"/>
      <c r="F17" s="89"/>
      <c r="G17" s="89"/>
      <c r="H17" s="12"/>
    </row>
    <row r="18" spans="2:8" ht="15.75">
      <c r="B18" s="11"/>
      <c r="C18" s="86" t="s">
        <v>53</v>
      </c>
      <c r="D18" s="86"/>
      <c r="E18" s="86"/>
      <c r="F18" s="90">
        <f>SUM(F6:F17)</f>
        <v>164062.5</v>
      </c>
      <c r="G18" s="90">
        <f>SUM(G6:G17)</f>
        <v>39375</v>
      </c>
      <c r="H18" s="12"/>
    </row>
    <row r="19" spans="2:8" ht="3" customHeight="1">
      <c r="B19" s="18"/>
      <c r="C19" s="19"/>
      <c r="D19" s="19"/>
      <c r="E19" s="19"/>
      <c r="F19" s="19"/>
      <c r="G19" s="19"/>
      <c r="H19" s="20"/>
    </row>
    <row r="20" spans="2:8" ht="15.75">
      <c r="B20" s="11"/>
      <c r="C20" s="86" t="s">
        <v>79</v>
      </c>
      <c r="D20" s="91" t="s">
        <v>68</v>
      </c>
      <c r="E20" s="91" t="s">
        <v>69</v>
      </c>
      <c r="F20" s="91" t="s">
        <v>5</v>
      </c>
      <c r="G20" s="91" t="s">
        <v>6</v>
      </c>
      <c r="H20" s="12"/>
    </row>
    <row r="21" spans="2:8" ht="3" customHeight="1">
      <c r="B21" s="11"/>
      <c r="C21" s="13"/>
      <c r="D21" s="13"/>
      <c r="E21" s="13"/>
      <c r="F21" s="13"/>
      <c r="G21" s="13"/>
      <c r="H21" s="12"/>
    </row>
    <row r="22" spans="2:8" ht="15.75">
      <c r="B22" s="11"/>
      <c r="C22" s="13" t="s">
        <v>58</v>
      </c>
      <c r="D22" s="89">
        <v>60</v>
      </c>
      <c r="E22" s="89">
        <f>D22*0.6*365*'Use Types - Inputs'!F65</f>
        <v>0</v>
      </c>
      <c r="F22" s="89">
        <f>E22*'Tax Rates - Inputs'!$N$21</f>
        <v>0</v>
      </c>
      <c r="G22" s="89">
        <f>E22*'Tax Rates - Inputs'!$N$23</f>
        <v>0</v>
      </c>
      <c r="H22" s="12"/>
    </row>
    <row r="23" spans="2:8" ht="3" customHeight="1">
      <c r="B23" s="11"/>
      <c r="C23" s="13"/>
      <c r="D23" s="89"/>
      <c r="E23" s="89"/>
      <c r="F23" s="89"/>
      <c r="G23" s="89"/>
      <c r="H23" s="12"/>
    </row>
    <row r="24" spans="2:8" ht="15.75">
      <c r="B24" s="11"/>
      <c r="C24" s="13" t="s">
        <v>59</v>
      </c>
      <c r="D24" s="89">
        <v>80</v>
      </c>
      <c r="E24" s="89">
        <f>D24*0.6*365*'Use Types - Inputs'!F67</f>
        <v>1752000</v>
      </c>
      <c r="F24" s="89">
        <f>E24*'Tax Rates - Inputs'!$N$21</f>
        <v>105120</v>
      </c>
      <c r="G24" s="89">
        <f>E24*'Tax Rates - Inputs'!$N$23</f>
        <v>26280</v>
      </c>
      <c r="H24" s="12"/>
    </row>
    <row r="25" spans="2:8" ht="3" customHeight="1">
      <c r="B25" s="11"/>
      <c r="C25" s="13"/>
      <c r="D25" s="89"/>
      <c r="E25" s="89"/>
      <c r="F25" s="89"/>
      <c r="G25" s="89"/>
      <c r="H25" s="12"/>
    </row>
    <row r="26" spans="2:8" ht="15.75">
      <c r="B26" s="11"/>
      <c r="C26" s="13" t="s">
        <v>60</v>
      </c>
      <c r="D26" s="89">
        <v>100</v>
      </c>
      <c r="E26" s="89">
        <f>D26*0.6*365*'Use Types - Inputs'!F69</f>
        <v>0</v>
      </c>
      <c r="F26" s="89">
        <f>E26*'Tax Rates - Inputs'!$N$21</f>
        <v>0</v>
      </c>
      <c r="G26" s="89">
        <f>E26*'Tax Rates - Inputs'!$N$23</f>
        <v>0</v>
      </c>
      <c r="H26" s="12"/>
    </row>
    <row r="27" spans="2:8" ht="3" customHeight="1">
      <c r="B27" s="11"/>
      <c r="C27" s="13"/>
      <c r="D27" s="89"/>
      <c r="E27" s="89"/>
      <c r="F27" s="89"/>
      <c r="G27" s="89"/>
      <c r="H27" s="12"/>
    </row>
    <row r="28" spans="2:8" ht="15.75">
      <c r="B28" s="11"/>
      <c r="C28" s="13" t="s">
        <v>61</v>
      </c>
      <c r="D28" s="89">
        <v>200</v>
      </c>
      <c r="E28" s="89">
        <f>D28*0.6*365*'Use Types - Inputs'!F71</f>
        <v>0</v>
      </c>
      <c r="F28" s="89">
        <f>E28*'Tax Rates - Inputs'!$N$21</f>
        <v>0</v>
      </c>
      <c r="G28" s="89">
        <f>E28*'Tax Rates - Inputs'!$N$23</f>
        <v>0</v>
      </c>
      <c r="H28" s="12"/>
    </row>
    <row r="29" spans="2:8" ht="3" customHeight="1">
      <c r="B29" s="11"/>
      <c r="C29" s="13"/>
      <c r="D29" s="13"/>
      <c r="E29" s="13"/>
      <c r="F29" s="13"/>
      <c r="G29" s="13"/>
      <c r="H29" s="12"/>
    </row>
    <row r="30" spans="2:8" ht="16.5" thickBot="1">
      <c r="B30" s="36"/>
      <c r="C30" s="92" t="s">
        <v>53</v>
      </c>
      <c r="D30" s="92"/>
      <c r="E30" s="92"/>
      <c r="F30" s="93">
        <f>SUM(F22:F29)</f>
        <v>105120</v>
      </c>
      <c r="G30" s="93">
        <f>SUM(G22:G29)</f>
        <v>26280</v>
      </c>
      <c r="H30" s="39"/>
    </row>
    <row r="31" ht="3" customHeight="1"/>
    <row r="32" ht="15.75">
      <c r="B32" s="4" t="s">
        <v>80</v>
      </c>
    </row>
  </sheetData>
  <sheetProtection/>
  <mergeCells count="1">
    <mergeCell ref="C2:G2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 Yewell</dc:creator>
  <cp:keywords/>
  <dc:description/>
  <cp:lastModifiedBy> </cp:lastModifiedBy>
  <cp:lastPrinted>2009-08-06T18:38:08Z</cp:lastPrinted>
  <dcterms:created xsi:type="dcterms:W3CDTF">2009-07-27T15:18:16Z</dcterms:created>
  <dcterms:modified xsi:type="dcterms:W3CDTF">2009-09-11T19:41:51Z</dcterms:modified>
  <cp:category/>
  <cp:version/>
  <cp:contentType/>
  <cp:contentStatus/>
</cp:coreProperties>
</file>